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mtgov-my.sharepoint.com/personal/rmalisani_cascadecountymt_gov/Documents/Documents/Symbol of Excellence/2025 SOE/COUNTY RESULTS/"/>
    </mc:Choice>
  </mc:AlternateContent>
  <xr:revisionPtr revIDLastSave="70" documentId="8_{82D3B906-4B70-4261-ABAB-8745B5090C3B}" xr6:coauthVersionLast="47" xr6:coauthVersionMax="47" xr10:uidLastSave="{636A4593-62D0-4ECD-9D03-B53445A051DE}"/>
  <bookViews>
    <workbookView xWindow="28680" yWindow="-240" windowWidth="29040" windowHeight="15720" xr2:uid="{00000000-000D-0000-FFFF-FFFF00000000}"/>
  </bookViews>
  <sheets>
    <sheet name="Carcass" sheetId="1" r:id="rId1"/>
    <sheet name="Ultrasoun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1" l="1"/>
  <c r="J50" i="1"/>
  <c r="K50" i="1" s="1"/>
  <c r="G51" i="1"/>
  <c r="J51" i="1"/>
  <c r="K51" i="1"/>
  <c r="R51" i="1"/>
  <c r="S51" i="1"/>
  <c r="G52" i="1"/>
  <c r="J52" i="1"/>
  <c r="K52" i="1"/>
  <c r="R52" i="1"/>
  <c r="S52" i="1"/>
  <c r="T52" i="1"/>
  <c r="G53" i="1"/>
  <c r="J53" i="1"/>
  <c r="K53" i="1"/>
  <c r="R53" i="1"/>
  <c r="S53" i="1"/>
  <c r="T53" i="1"/>
  <c r="G54" i="1"/>
  <c r="J54" i="1"/>
  <c r="K54" i="1"/>
  <c r="R54" i="1"/>
  <c r="S54" i="1"/>
  <c r="T54" i="1"/>
  <c r="G55" i="1"/>
  <c r="J55" i="1"/>
  <c r="K55" i="1"/>
  <c r="R55" i="1"/>
  <c r="S55" i="1"/>
  <c r="T55" i="1"/>
  <c r="G56" i="1"/>
  <c r="J56" i="1"/>
  <c r="K56" i="1"/>
  <c r="R56" i="1"/>
  <c r="S56" i="1" s="1"/>
  <c r="G57" i="1"/>
  <c r="J57" i="1"/>
  <c r="K57" i="1" s="1"/>
  <c r="G58" i="1"/>
  <c r="J58" i="1"/>
  <c r="K58" i="1" s="1"/>
  <c r="G59" i="1"/>
  <c r="J59" i="1"/>
  <c r="K59" i="1" s="1"/>
  <c r="G60" i="1"/>
  <c r="J60" i="1"/>
  <c r="K60" i="1" s="1"/>
  <c r="G61" i="1"/>
  <c r="J61" i="1"/>
  <c r="K61" i="1" s="1"/>
  <c r="G62" i="1"/>
  <c r="J62" i="1"/>
  <c r="K62" i="1" s="1"/>
  <c r="G63" i="1"/>
  <c r="J63" i="1"/>
  <c r="K63" i="1" s="1"/>
  <c r="G64" i="1"/>
  <c r="J64" i="1"/>
  <c r="K64" i="1" s="1"/>
  <c r="J11" i="1"/>
  <c r="G11" i="1"/>
  <c r="J15" i="1"/>
  <c r="G15" i="1"/>
  <c r="J18" i="1"/>
  <c r="K18" i="1" s="1"/>
  <c r="G18" i="1"/>
  <c r="G46" i="1"/>
  <c r="J46" i="1"/>
  <c r="K46" i="1" s="1"/>
  <c r="J34" i="1"/>
  <c r="G34" i="1"/>
  <c r="J13" i="1"/>
  <c r="G13" i="1"/>
  <c r="G43" i="1"/>
  <c r="J43" i="1"/>
  <c r="K43" i="1" s="1"/>
  <c r="J23" i="1"/>
  <c r="G23" i="1"/>
  <c r="J35" i="1"/>
  <c r="G35" i="1"/>
  <c r="G21" i="1"/>
  <c r="J21" i="1"/>
  <c r="K21" i="1" s="1"/>
  <c r="G44" i="1"/>
  <c r="J44" i="1"/>
  <c r="K44" i="1" s="1"/>
  <c r="G45" i="1"/>
  <c r="J45" i="1"/>
  <c r="K45" i="1" s="1"/>
  <c r="J33" i="1"/>
  <c r="G33" i="1"/>
  <c r="J32" i="1"/>
  <c r="G32" i="1"/>
  <c r="J39" i="1"/>
  <c r="G39" i="1"/>
  <c r="J10" i="1"/>
  <c r="G10" i="1"/>
  <c r="J26" i="1"/>
  <c r="G26" i="1"/>
  <c r="J17" i="1"/>
  <c r="G17" i="1"/>
  <c r="J12" i="1"/>
  <c r="G12" i="1"/>
  <c r="J14" i="1"/>
  <c r="G14" i="1"/>
  <c r="G37" i="1"/>
  <c r="J37" i="1"/>
  <c r="K37" i="1" s="1"/>
  <c r="R37" i="1" s="1"/>
  <c r="J31" i="1"/>
  <c r="K31" i="1" s="1"/>
  <c r="R31" i="1" s="1"/>
  <c r="G31" i="1"/>
  <c r="G41" i="1"/>
  <c r="J41" i="1"/>
  <c r="K41" i="1" s="1"/>
  <c r="G29" i="1"/>
  <c r="J29" i="1"/>
  <c r="K29" i="1" s="1"/>
  <c r="G48" i="1"/>
  <c r="J48" i="1"/>
  <c r="K48" i="1" s="1"/>
  <c r="R48" i="1" s="1"/>
  <c r="G40" i="1"/>
  <c r="J40" i="1"/>
  <c r="K40" i="1" s="1"/>
  <c r="G47" i="1"/>
  <c r="J47" i="1"/>
  <c r="K47" i="1" s="1"/>
  <c r="R47" i="1" s="1"/>
  <c r="S47" i="1" s="1"/>
  <c r="G38" i="1"/>
  <c r="J38" i="1"/>
  <c r="K38" i="1" s="1"/>
  <c r="G22" i="1"/>
  <c r="J22" i="1"/>
  <c r="K22" i="1" s="1"/>
  <c r="R22" i="1" s="1"/>
  <c r="S22" i="1" s="1"/>
  <c r="G36" i="1"/>
  <c r="J36" i="1"/>
  <c r="K36" i="1" s="1"/>
  <c r="R36" i="1" s="1"/>
  <c r="T36" i="1" s="1"/>
  <c r="G42" i="1"/>
  <c r="J42" i="1"/>
  <c r="K42" i="1" s="1"/>
  <c r="G28" i="1"/>
  <c r="J28" i="1"/>
  <c r="K28" i="1" s="1"/>
  <c r="G20" i="1"/>
  <c r="J20" i="1"/>
  <c r="K20" i="1" s="1"/>
  <c r="G19" i="1"/>
  <c r="J19" i="1"/>
  <c r="K19" i="1" s="1"/>
  <c r="G49" i="1"/>
  <c r="J49" i="1"/>
  <c r="K49" i="1" s="1"/>
  <c r="G16" i="1"/>
  <c r="J16" i="1"/>
  <c r="K16" i="1" s="1"/>
  <c r="G24" i="1"/>
  <c r="J24" i="1"/>
  <c r="K24" i="1" s="1"/>
  <c r="G25" i="1"/>
  <c r="J25" i="1"/>
  <c r="K25" i="1" s="1"/>
  <c r="R25" i="1" s="1"/>
  <c r="G30" i="1"/>
  <c r="J30" i="1"/>
  <c r="K30" i="1" s="1"/>
  <c r="G27" i="1"/>
  <c r="J27" i="1"/>
  <c r="K27" i="1" s="1"/>
  <c r="R27" i="1" s="1"/>
  <c r="S27" i="1" s="1"/>
  <c r="J9" i="1"/>
  <c r="G9" i="1"/>
  <c r="J7" i="1"/>
  <c r="G7" i="1"/>
  <c r="J8" i="1"/>
  <c r="G8" i="1"/>
  <c r="S63" i="1" l="1"/>
  <c r="R63" i="1"/>
  <c r="T63" i="1" s="1"/>
  <c r="S57" i="1"/>
  <c r="T57" i="1"/>
  <c r="R57" i="1"/>
  <c r="R61" i="1"/>
  <c r="S61" i="1"/>
  <c r="T61" i="1"/>
  <c r="R59" i="1"/>
  <c r="S59" i="1"/>
  <c r="T59" i="1" s="1"/>
  <c r="R50" i="1"/>
  <c r="S50" i="1" s="1"/>
  <c r="S58" i="1"/>
  <c r="R64" i="1"/>
  <c r="R62" i="1"/>
  <c r="R60" i="1"/>
  <c r="S60" i="1" s="1"/>
  <c r="T60" i="1" s="1"/>
  <c r="R58" i="1"/>
  <c r="T58" i="1" s="1"/>
  <c r="K11" i="1"/>
  <c r="R11" i="1" s="1"/>
  <c r="S11" i="1" s="1"/>
  <c r="K15" i="1"/>
  <c r="R18" i="1"/>
  <c r="T18" i="1" s="1"/>
  <c r="R46" i="1"/>
  <c r="S46" i="1" s="1"/>
  <c r="T46" i="1" s="1"/>
  <c r="K34" i="1"/>
  <c r="K13" i="1"/>
  <c r="R13" i="1"/>
  <c r="R43" i="1"/>
  <c r="T43" i="1" s="1"/>
  <c r="K23" i="1"/>
  <c r="K35" i="1"/>
  <c r="R35" i="1"/>
  <c r="S35" i="1" s="1"/>
  <c r="R21" i="1"/>
  <c r="S21" i="1" s="1"/>
  <c r="R44" i="1"/>
  <c r="S44" i="1" s="1"/>
  <c r="R45" i="1"/>
  <c r="S45" i="1" s="1"/>
  <c r="K33" i="1"/>
  <c r="K32" i="1"/>
  <c r="R32" i="1" s="1"/>
  <c r="S32" i="1" s="1"/>
  <c r="K39" i="1"/>
  <c r="R39" i="1" s="1"/>
  <c r="R49" i="1"/>
  <c r="S49" i="1" s="1"/>
  <c r="T49" i="1" s="1"/>
  <c r="R38" i="1"/>
  <c r="S38" i="1" s="1"/>
  <c r="T38" i="1" s="1"/>
  <c r="R42" i="1"/>
  <c r="T42" i="1" s="1"/>
  <c r="K10" i="1"/>
  <c r="R10" i="1" s="1"/>
  <c r="R29" i="1"/>
  <c r="S29" i="1" s="1"/>
  <c r="T29" i="1" s="1"/>
  <c r="K26" i="1"/>
  <c r="K17" i="1"/>
  <c r="R17" i="1" s="1"/>
  <c r="K12" i="1"/>
  <c r="K14" i="1"/>
  <c r="S37" i="1"/>
  <c r="T37" i="1" s="1"/>
  <c r="R41" i="1"/>
  <c r="R19" i="1"/>
  <c r="T19" i="1" s="1"/>
  <c r="S31" i="1"/>
  <c r="T31" i="1" s="1"/>
  <c r="S48" i="1"/>
  <c r="T48" i="1" s="1"/>
  <c r="R40" i="1"/>
  <c r="T47" i="1"/>
  <c r="T22" i="1"/>
  <c r="S25" i="1"/>
  <c r="T25" i="1" s="1"/>
  <c r="R20" i="1"/>
  <c r="S20" i="1" s="1"/>
  <c r="T20" i="1" s="1"/>
  <c r="R28" i="1"/>
  <c r="R16" i="1"/>
  <c r="T16" i="1" s="1"/>
  <c r="T27" i="1"/>
  <c r="R30" i="1"/>
  <c r="S30" i="1" s="1"/>
  <c r="T30" i="1" s="1"/>
  <c r="R24" i="1"/>
  <c r="S24" i="1" s="1"/>
  <c r="T24" i="1" s="1"/>
  <c r="K9" i="1"/>
  <c r="R9" i="1" s="1"/>
  <c r="K8" i="1"/>
  <c r="K7" i="1"/>
  <c r="R7" i="1" s="1"/>
  <c r="S7" i="1" s="1"/>
  <c r="S62" i="1" l="1"/>
  <c r="T62" i="1" s="1"/>
  <c r="S64" i="1"/>
  <c r="T64" i="1" s="1"/>
  <c r="T50" i="1"/>
  <c r="T11" i="1"/>
  <c r="R15" i="1"/>
  <c r="R34" i="1"/>
  <c r="S34" i="1" s="1"/>
  <c r="T13" i="1"/>
  <c r="T45" i="1"/>
  <c r="R23" i="1"/>
  <c r="S23" i="1" s="1"/>
  <c r="T35" i="1"/>
  <c r="T21" i="1"/>
  <c r="T44" i="1"/>
  <c r="R33" i="1"/>
  <c r="S33" i="1" s="1"/>
  <c r="T39" i="1"/>
  <c r="T32" i="1"/>
  <c r="R26" i="1"/>
  <c r="S17" i="1"/>
  <c r="T17" i="1" s="1"/>
  <c r="R12" i="1"/>
  <c r="T12" i="1" s="1"/>
  <c r="R14" i="1"/>
  <c r="S41" i="1"/>
  <c r="T41" i="1" s="1"/>
  <c r="S40" i="1"/>
  <c r="T40" i="1" s="1"/>
  <c r="S28" i="1"/>
  <c r="T28" i="1" s="1"/>
  <c r="S9" i="1"/>
  <c r="T9" i="1" s="1"/>
  <c r="T7" i="1"/>
  <c r="R8" i="1"/>
  <c r="S8" i="1" s="1"/>
  <c r="S15" i="1" l="1"/>
  <c r="T15" i="1" s="1"/>
  <c r="T34" i="1"/>
  <c r="T23" i="1"/>
  <c r="T33" i="1"/>
  <c r="S26" i="1"/>
  <c r="T26" i="1" s="1"/>
  <c r="S14" i="1"/>
  <c r="T14" i="1" s="1"/>
  <c r="T8" i="1"/>
  <c r="E107" i="2" l="1"/>
  <c r="E106" i="2"/>
  <c r="E105" i="2"/>
  <c r="E104" i="2"/>
  <c r="I104" i="2" s="1"/>
  <c r="J104" i="2" s="1"/>
  <c r="E103" i="2"/>
  <c r="E102" i="2"/>
  <c r="E101" i="2"/>
  <c r="E100" i="2"/>
  <c r="I100" i="2" s="1"/>
  <c r="J100" i="2" s="1"/>
  <c r="E99" i="2"/>
  <c r="E98" i="2"/>
  <c r="I98" i="2" s="1"/>
  <c r="J98" i="2" s="1"/>
  <c r="L98" i="2" s="1"/>
  <c r="E97" i="2"/>
  <c r="E96" i="2"/>
  <c r="I96" i="2" s="1"/>
  <c r="J96" i="2" s="1"/>
  <c r="L96" i="2" s="1"/>
  <c r="E95" i="2"/>
  <c r="E94" i="2"/>
  <c r="I94" i="2" s="1"/>
  <c r="J94" i="2" s="1"/>
  <c r="L94" i="2" s="1"/>
  <c r="E93" i="2"/>
  <c r="E92" i="2"/>
  <c r="I92" i="2" s="1"/>
  <c r="J92" i="2" s="1"/>
  <c r="L92" i="2" s="1"/>
  <c r="E91" i="2"/>
  <c r="E90" i="2"/>
  <c r="I90" i="2" s="1"/>
  <c r="J90" i="2" s="1"/>
  <c r="L90" i="2" s="1"/>
  <c r="E89" i="2"/>
  <c r="I88" i="2"/>
  <c r="J88" i="2" s="1"/>
  <c r="L88" i="2" s="1"/>
  <c r="E88" i="2"/>
  <c r="E87" i="2"/>
  <c r="E86" i="2"/>
  <c r="I86" i="2" s="1"/>
  <c r="J86" i="2" s="1"/>
  <c r="L86" i="2" s="1"/>
  <c r="E85" i="2"/>
  <c r="I85" i="2" s="1"/>
  <c r="J85" i="2" s="1"/>
  <c r="E84" i="2"/>
  <c r="E83" i="2"/>
  <c r="I83" i="2" s="1"/>
  <c r="J83" i="2" s="1"/>
  <c r="E82" i="2"/>
  <c r="E81" i="2"/>
  <c r="I81" i="2" s="1"/>
  <c r="J81" i="2" s="1"/>
  <c r="E80" i="2"/>
  <c r="E79" i="2"/>
  <c r="I79" i="2" s="1"/>
  <c r="J79" i="2" s="1"/>
  <c r="E78" i="2"/>
  <c r="E77" i="2"/>
  <c r="I77" i="2" s="1"/>
  <c r="J77" i="2" s="1"/>
  <c r="E76" i="2"/>
  <c r="E75" i="2"/>
  <c r="I75" i="2" s="1"/>
  <c r="J75" i="2" s="1"/>
  <c r="E74" i="2"/>
  <c r="E73" i="2"/>
  <c r="I73" i="2" s="1"/>
  <c r="J73" i="2" s="1"/>
  <c r="E72" i="2"/>
  <c r="E71" i="2"/>
  <c r="I71" i="2" s="1"/>
  <c r="J71" i="2" s="1"/>
  <c r="E70" i="2"/>
  <c r="E69" i="2"/>
  <c r="I69" i="2" s="1"/>
  <c r="J69" i="2" s="1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I102" i="2" l="1"/>
  <c r="J102" i="2" s="1"/>
  <c r="I106" i="2"/>
  <c r="J106" i="2" s="1"/>
  <c r="L106" i="2" s="1"/>
  <c r="M106" i="2" s="1"/>
  <c r="L100" i="2"/>
  <c r="M100" i="2" s="1"/>
  <c r="N100" i="2" s="1"/>
  <c r="L102" i="2"/>
  <c r="M102" i="2" s="1"/>
  <c r="L104" i="2"/>
  <c r="M104" i="2" s="1"/>
  <c r="N104" i="2" s="1"/>
  <c r="I99" i="2"/>
  <c r="J99" i="2" s="1"/>
  <c r="I103" i="2"/>
  <c r="J103" i="2" s="1"/>
  <c r="I105" i="2"/>
  <c r="J105" i="2" s="1"/>
  <c r="L99" i="2"/>
  <c r="M99" i="2" s="1"/>
  <c r="N99" i="2" s="1"/>
  <c r="L103" i="2"/>
  <c r="M103" i="2" s="1"/>
  <c r="I101" i="2"/>
  <c r="J101" i="2" s="1"/>
  <c r="I107" i="2"/>
  <c r="J107" i="2" s="1"/>
  <c r="L107" i="2" s="1"/>
  <c r="M107" i="2" s="1"/>
  <c r="L105" i="2"/>
  <c r="M105" i="2" s="1"/>
  <c r="I89" i="2"/>
  <c r="J89" i="2" s="1"/>
  <c r="L89" i="2" s="1"/>
  <c r="I91" i="2"/>
  <c r="J91" i="2" s="1"/>
  <c r="L91" i="2" s="1"/>
  <c r="I93" i="2"/>
  <c r="J93" i="2" s="1"/>
  <c r="I95" i="2"/>
  <c r="J95" i="2" s="1"/>
  <c r="I97" i="2"/>
  <c r="J97" i="2" s="1"/>
  <c r="I87" i="2"/>
  <c r="J87" i="2" s="1"/>
  <c r="L87" i="2" s="1"/>
  <c r="M86" i="2"/>
  <c r="N86" i="2" s="1"/>
  <c r="M88" i="2"/>
  <c r="N88" i="2" s="1"/>
  <c r="M90" i="2"/>
  <c r="N90" i="2" s="1"/>
  <c r="M92" i="2"/>
  <c r="N92" i="2" s="1"/>
  <c r="M94" i="2"/>
  <c r="N94" i="2" s="1"/>
  <c r="M96" i="2"/>
  <c r="N96" i="2" s="1"/>
  <c r="M98" i="2"/>
  <c r="N98" i="2" s="1"/>
  <c r="L85" i="2"/>
  <c r="M85" i="2" s="1"/>
  <c r="L77" i="2"/>
  <c r="M77" i="2" s="1"/>
  <c r="L79" i="2"/>
  <c r="L69" i="2"/>
  <c r="M69" i="2" s="1"/>
  <c r="N69" i="2" s="1"/>
  <c r="L81" i="2"/>
  <c r="L73" i="2"/>
  <c r="L75" i="2"/>
  <c r="L71" i="2"/>
  <c r="L83" i="2"/>
  <c r="I70" i="2"/>
  <c r="J70" i="2" s="1"/>
  <c r="I72" i="2"/>
  <c r="J72" i="2" s="1"/>
  <c r="I74" i="2"/>
  <c r="J74" i="2" s="1"/>
  <c r="I76" i="2"/>
  <c r="J76" i="2" s="1"/>
  <c r="I78" i="2"/>
  <c r="J78" i="2" s="1"/>
  <c r="I80" i="2"/>
  <c r="J80" i="2" s="1"/>
  <c r="L80" i="2" s="1"/>
  <c r="M80" i="2" s="1"/>
  <c r="I82" i="2"/>
  <c r="J82" i="2" s="1"/>
  <c r="L82" i="2" s="1"/>
  <c r="I84" i="2"/>
  <c r="J84" i="2" s="1"/>
  <c r="L84" i="2" s="1"/>
  <c r="L76" i="2"/>
  <c r="L78" i="2"/>
  <c r="M78" i="2" s="1"/>
  <c r="I33" i="2"/>
  <c r="J33" i="2" s="1"/>
  <c r="I35" i="2"/>
  <c r="J35" i="2" s="1"/>
  <c r="I37" i="2"/>
  <c r="J37" i="2" s="1"/>
  <c r="L37" i="2" s="1"/>
  <c r="M37" i="2" s="1"/>
  <c r="I39" i="2"/>
  <c r="J39" i="2" s="1"/>
  <c r="I41" i="2"/>
  <c r="J41" i="2" s="1"/>
  <c r="I43" i="2"/>
  <c r="J43" i="2" s="1"/>
  <c r="I45" i="2"/>
  <c r="J45" i="2" s="1"/>
  <c r="I47" i="2"/>
  <c r="J47" i="2" s="1"/>
  <c r="L47" i="2" s="1"/>
  <c r="I49" i="2"/>
  <c r="J49" i="2" s="1"/>
  <c r="L49" i="2" s="1"/>
  <c r="M49" i="2" s="1"/>
  <c r="I51" i="2"/>
  <c r="J51" i="2" s="1"/>
  <c r="I53" i="2"/>
  <c r="J53" i="2" s="1"/>
  <c r="I55" i="2"/>
  <c r="J55" i="2" s="1"/>
  <c r="L33" i="2"/>
  <c r="M33" i="2" s="1"/>
  <c r="L43" i="2"/>
  <c r="M43" i="2" s="1"/>
  <c r="L45" i="2"/>
  <c r="M45" i="2" s="1"/>
  <c r="N45" i="2" s="1"/>
  <c r="I32" i="2"/>
  <c r="J32" i="2" s="1"/>
  <c r="I34" i="2"/>
  <c r="J34" i="2" s="1"/>
  <c r="I36" i="2"/>
  <c r="J36" i="2" s="1"/>
  <c r="I38" i="2"/>
  <c r="J38" i="2" s="1"/>
  <c r="L38" i="2" s="1"/>
  <c r="I40" i="2"/>
  <c r="J40" i="2" s="1"/>
  <c r="I42" i="2"/>
  <c r="J42" i="2" s="1"/>
  <c r="I44" i="2"/>
  <c r="J44" i="2" s="1"/>
  <c r="M44" i="2" s="1"/>
  <c r="I46" i="2"/>
  <c r="J46" i="2" s="1"/>
  <c r="I48" i="2"/>
  <c r="J48" i="2" s="1"/>
  <c r="I50" i="2"/>
  <c r="J50" i="2" s="1"/>
  <c r="I52" i="2"/>
  <c r="J52" i="2" s="1"/>
  <c r="I54" i="2"/>
  <c r="J54" i="2" s="1"/>
  <c r="I56" i="2"/>
  <c r="J56" i="2" s="1"/>
  <c r="L32" i="2"/>
  <c r="L34" i="2"/>
  <c r="L36" i="2"/>
  <c r="L40" i="2"/>
  <c r="L42" i="2"/>
  <c r="L44" i="2"/>
  <c r="L46" i="2"/>
  <c r="L48" i="2"/>
  <c r="L50" i="2"/>
  <c r="L52" i="2"/>
  <c r="L54" i="2"/>
  <c r="L56" i="2"/>
  <c r="M32" i="2"/>
  <c r="M34" i="2"/>
  <c r="M46" i="2"/>
  <c r="N46" i="2" s="1"/>
  <c r="M48" i="2"/>
  <c r="I10" i="2"/>
  <c r="J10" i="2" s="1"/>
  <c r="L10" i="2" s="1"/>
  <c r="I12" i="2"/>
  <c r="J12" i="2" s="1"/>
  <c r="L12" i="2" s="1"/>
  <c r="M12" i="2" s="1"/>
  <c r="N12" i="2" s="1"/>
  <c r="I16" i="2"/>
  <c r="J16" i="2" s="1"/>
  <c r="I20" i="2"/>
  <c r="J20" i="2" s="1"/>
  <c r="I22" i="2"/>
  <c r="J22" i="2" s="1"/>
  <c r="I26" i="2"/>
  <c r="J26" i="2" s="1"/>
  <c r="L26" i="2" s="1"/>
  <c r="I30" i="2"/>
  <c r="J30" i="2" s="1"/>
  <c r="L30" i="2" s="1"/>
  <c r="I7" i="2"/>
  <c r="J7" i="2" s="1"/>
  <c r="L7" i="2" s="1"/>
  <c r="M7" i="2" s="1"/>
  <c r="N7" i="2" s="1"/>
  <c r="I11" i="2"/>
  <c r="J11" i="2" s="1"/>
  <c r="L11" i="2" s="1"/>
  <c r="M11" i="2" s="1"/>
  <c r="I15" i="2"/>
  <c r="J15" i="2" s="1"/>
  <c r="L15" i="2" s="1"/>
  <c r="M15" i="2" s="1"/>
  <c r="I19" i="2"/>
  <c r="J19" i="2" s="1"/>
  <c r="L19" i="2" s="1"/>
  <c r="M19" i="2" s="1"/>
  <c r="N19" i="2" s="1"/>
  <c r="I23" i="2"/>
  <c r="J23" i="2" s="1"/>
  <c r="L23" i="2" s="1"/>
  <c r="I27" i="2"/>
  <c r="J27" i="2" s="1"/>
  <c r="I31" i="2"/>
  <c r="J31" i="2" s="1"/>
  <c r="I8" i="2"/>
  <c r="J8" i="2" s="1"/>
  <c r="L8" i="2" s="1"/>
  <c r="I14" i="2"/>
  <c r="J14" i="2" s="1"/>
  <c r="L14" i="2" s="1"/>
  <c r="I18" i="2"/>
  <c r="J18" i="2" s="1"/>
  <c r="I24" i="2"/>
  <c r="J24" i="2" s="1"/>
  <c r="I28" i="2"/>
  <c r="J28" i="2" s="1"/>
  <c r="L20" i="2"/>
  <c r="I9" i="2"/>
  <c r="J9" i="2" s="1"/>
  <c r="I13" i="2"/>
  <c r="J13" i="2" s="1"/>
  <c r="I17" i="2"/>
  <c r="J17" i="2" s="1"/>
  <c r="I21" i="2"/>
  <c r="J21" i="2" s="1"/>
  <c r="I25" i="2"/>
  <c r="J25" i="2" s="1"/>
  <c r="L25" i="2" s="1"/>
  <c r="I29" i="2"/>
  <c r="J29" i="2" s="1"/>
  <c r="L29" i="2" s="1"/>
  <c r="L9" i="2"/>
  <c r="L13" i="2"/>
  <c r="M13" i="2" s="1"/>
  <c r="L17" i="2"/>
  <c r="N42" i="2" l="1"/>
  <c r="N22" i="2"/>
  <c r="M20" i="2"/>
  <c r="N20" i="2" s="1"/>
  <c r="M24" i="2"/>
  <c r="M42" i="2"/>
  <c r="L41" i="2"/>
  <c r="N41" i="2" s="1"/>
  <c r="M36" i="2"/>
  <c r="N34" i="2"/>
  <c r="N43" i="2"/>
  <c r="L22" i="2"/>
  <c r="M22" i="2" s="1"/>
  <c r="N53" i="2"/>
  <c r="M56" i="2"/>
  <c r="N56" i="2" s="1"/>
  <c r="M52" i="2"/>
  <c r="N52" i="2" s="1"/>
  <c r="M41" i="2"/>
  <c r="N44" i="2"/>
  <c r="L28" i="2"/>
  <c r="M28" i="2" s="1"/>
  <c r="M50" i="2"/>
  <c r="N50" i="2" s="1"/>
  <c r="N48" i="2"/>
  <c r="L53" i="2"/>
  <c r="M16" i="2"/>
  <c r="N16" i="2" s="1"/>
  <c r="N40" i="2"/>
  <c r="M40" i="2"/>
  <c r="L16" i="2"/>
  <c r="L21" i="2"/>
  <c r="M21" i="2" s="1"/>
  <c r="N32" i="2"/>
  <c r="M89" i="2"/>
  <c r="N89" i="2" s="1"/>
  <c r="L18" i="2"/>
  <c r="M53" i="2"/>
  <c r="M54" i="2"/>
  <c r="N54" i="2" s="1"/>
  <c r="N85" i="2"/>
  <c r="M10" i="2"/>
  <c r="N10" i="2" s="1"/>
  <c r="L24" i="2"/>
  <c r="N106" i="2"/>
  <c r="N105" i="2"/>
  <c r="N103" i="2"/>
  <c r="L101" i="2"/>
  <c r="M101" i="2" s="1"/>
  <c r="N102" i="2"/>
  <c r="N107" i="2"/>
  <c r="M87" i="2"/>
  <c r="N87" i="2" s="1"/>
  <c r="M91" i="2"/>
  <c r="N91" i="2" s="1"/>
  <c r="L97" i="2"/>
  <c r="M97" i="2" s="1"/>
  <c r="L95" i="2"/>
  <c r="M95" i="2" s="1"/>
  <c r="L93" i="2"/>
  <c r="M93" i="2" s="1"/>
  <c r="M84" i="2"/>
  <c r="N84" i="2" s="1"/>
  <c r="N78" i="2"/>
  <c r="M72" i="2"/>
  <c r="L74" i="2"/>
  <c r="M74" i="2" s="1"/>
  <c r="N74" i="2" s="1"/>
  <c r="M73" i="2"/>
  <c r="N73" i="2" s="1"/>
  <c r="L70" i="2"/>
  <c r="M70" i="2" s="1"/>
  <c r="N70" i="2" s="1"/>
  <c r="N77" i="2"/>
  <c r="M75" i="2"/>
  <c r="N75" i="2" s="1"/>
  <c r="N80" i="2"/>
  <c r="M82" i="2"/>
  <c r="N82" i="2" s="1"/>
  <c r="M79" i="2"/>
  <c r="N79" i="2" s="1"/>
  <c r="L72" i="2"/>
  <c r="M83" i="2"/>
  <c r="N83" i="2" s="1"/>
  <c r="M76" i="2"/>
  <c r="N76" i="2" s="1"/>
  <c r="M71" i="2"/>
  <c r="N71" i="2" s="1"/>
  <c r="M81" i="2"/>
  <c r="N81" i="2" s="1"/>
  <c r="N33" i="2"/>
  <c r="N49" i="2"/>
  <c r="L39" i="2"/>
  <c r="N37" i="2"/>
  <c r="L35" i="2"/>
  <c r="L55" i="2"/>
  <c r="M55" i="2" s="1"/>
  <c r="L51" i="2"/>
  <c r="M51" i="2" s="1"/>
  <c r="N51" i="2" s="1"/>
  <c r="M47" i="2"/>
  <c r="N47" i="2" s="1"/>
  <c r="M38" i="2"/>
  <c r="N36" i="2"/>
  <c r="N38" i="2"/>
  <c r="M30" i="2"/>
  <c r="N30" i="2" s="1"/>
  <c r="N17" i="2"/>
  <c r="M23" i="2"/>
  <c r="N23" i="2" s="1"/>
  <c r="N15" i="2"/>
  <c r="M25" i="2"/>
  <c r="N25" i="2" s="1"/>
  <c r="M17" i="2"/>
  <c r="N13" i="2"/>
  <c r="N11" i="2"/>
  <c r="M9" i="2"/>
  <c r="N9" i="2" s="1"/>
  <c r="L27" i="2"/>
  <c r="M29" i="2"/>
  <c r="N29" i="2" s="1"/>
  <c r="L31" i="2"/>
  <c r="M8" i="2"/>
  <c r="N8" i="2" s="1"/>
  <c r="M26" i="2"/>
  <c r="N26" i="2" s="1"/>
  <c r="M14" i="2"/>
  <c r="N14" i="2" s="1"/>
  <c r="E68" i="2"/>
  <c r="I68" i="2" s="1"/>
  <c r="E67" i="2"/>
  <c r="I67" i="2" s="1"/>
  <c r="E66" i="2"/>
  <c r="I66" i="2" s="1"/>
  <c r="J66" i="2" s="1"/>
  <c r="E65" i="2"/>
  <c r="I65" i="2" s="1"/>
  <c r="E64" i="2"/>
  <c r="E63" i="2"/>
  <c r="I63" i="2" s="1"/>
  <c r="E62" i="2"/>
  <c r="I62" i="2" s="1"/>
  <c r="J62" i="2" s="1"/>
  <c r="E61" i="2"/>
  <c r="I61" i="2" s="1"/>
  <c r="E60" i="2"/>
  <c r="I60" i="2" s="1"/>
  <c r="E59" i="2"/>
  <c r="I59" i="2" s="1"/>
  <c r="E58" i="2"/>
  <c r="I58" i="2" s="1"/>
  <c r="E57" i="2"/>
  <c r="I57" i="2" s="1"/>
  <c r="M18" i="2" l="1"/>
  <c r="N18" i="2" s="1"/>
  <c r="N28" i="2"/>
  <c r="N72" i="2"/>
  <c r="N21" i="2"/>
  <c r="N24" i="2"/>
  <c r="N55" i="2"/>
  <c r="N101" i="2"/>
  <c r="N93" i="2"/>
  <c r="N95" i="2"/>
  <c r="N97" i="2"/>
  <c r="M35" i="2"/>
  <c r="N35" i="2" s="1"/>
  <c r="M39" i="2"/>
  <c r="N39" i="2" s="1"/>
  <c r="M31" i="2"/>
  <c r="N31" i="2" s="1"/>
  <c r="M27" i="2"/>
  <c r="N27" i="2" s="1"/>
  <c r="L62" i="2"/>
  <c r="M62" i="2" s="1"/>
  <c r="L66" i="2"/>
  <c r="M66" i="2" s="1"/>
  <c r="I64" i="2"/>
  <c r="J64" i="2" s="1"/>
  <c r="J58" i="2"/>
  <c r="J59" i="2"/>
  <c r="J68" i="2"/>
  <c r="J61" i="2"/>
  <c r="J65" i="2"/>
  <c r="J63" i="2"/>
  <c r="J57" i="2"/>
  <c r="J60" i="2"/>
  <c r="J67" i="2"/>
  <c r="L65" i="2" l="1"/>
  <c r="M65" i="2" s="1"/>
  <c r="N65" i="2" s="1"/>
  <c r="L68" i="2"/>
  <c r="M68" i="2" s="1"/>
  <c r="N68" i="2" s="1"/>
  <c r="L67" i="2"/>
  <c r="L60" i="2"/>
  <c r="M59" i="2"/>
  <c r="N59" i="2" s="1"/>
  <c r="L59" i="2"/>
  <c r="L57" i="2"/>
  <c r="M57" i="2"/>
  <c r="N57" i="2" s="1"/>
  <c r="N66" i="2"/>
  <c r="L63" i="2"/>
  <c r="M63" i="2" s="1"/>
  <c r="L58" i="2"/>
  <c r="M58" i="2"/>
  <c r="N58" i="2" s="1"/>
  <c r="N62" i="2"/>
  <c r="L61" i="2"/>
  <c r="M61" i="2"/>
  <c r="N61" i="2" s="1"/>
  <c r="L64" i="2"/>
  <c r="N63" i="2" l="1"/>
  <c r="M60" i="2"/>
  <c r="N60" i="2" s="1"/>
  <c r="M67" i="2"/>
  <c r="N67" i="2" s="1"/>
  <c r="M64" i="2"/>
  <c r="N64" i="2" s="1"/>
</calcChain>
</file>

<file path=xl/sharedStrings.xml><?xml version="1.0" encoding="utf-8"?>
<sst xmlns="http://schemas.openxmlformats.org/spreadsheetml/2006/main" count="435" uniqueCount="113">
  <si>
    <t>N</t>
  </si>
  <si>
    <t>Required</t>
  </si>
  <si>
    <t>Tag</t>
  </si>
  <si>
    <t>Exhibitor</t>
  </si>
  <si>
    <t>Live Wt</t>
  </si>
  <si>
    <t>HCW</t>
  </si>
  <si>
    <t>Dressing %</t>
  </si>
  <si>
    <t>Breeder</t>
  </si>
  <si>
    <t>160 min</t>
  </si>
  <si>
    <t>220 max</t>
  </si>
  <si>
    <t>10th Rib Fat</t>
  </si>
  <si>
    <t>0.40 min</t>
  </si>
  <si>
    <t>0.80 max</t>
  </si>
  <si>
    <t>6.5 min</t>
  </si>
  <si>
    <t>10 max</t>
  </si>
  <si>
    <t>LMA</t>
  </si>
  <si>
    <t>2 min</t>
  </si>
  <si>
    <t>3 max</t>
  </si>
  <si>
    <t>90 min</t>
  </si>
  <si>
    <t>FFL, lbs</t>
  </si>
  <si>
    <t>FFL, %</t>
  </si>
  <si>
    <t>52.5 min</t>
  </si>
  <si>
    <t>Marbling Score</t>
  </si>
  <si>
    <t>5 max</t>
  </si>
  <si>
    <t>Color Score</t>
  </si>
  <si>
    <t>3 min</t>
  </si>
  <si>
    <t>Firm Score</t>
  </si>
  <si>
    <t>Wet Score</t>
  </si>
  <si>
    <t>Live Abnorm.</t>
  </si>
  <si>
    <t>Carcass Abnorm.</t>
  </si>
  <si>
    <t>Carcass Length</t>
  </si>
  <si>
    <t>30 min</t>
  </si>
  <si>
    <t>SOE</t>
  </si>
  <si>
    <t>MED</t>
  </si>
  <si>
    <t>LOW</t>
  </si>
  <si>
    <t>County or Reservation</t>
  </si>
  <si>
    <t>Marias</t>
  </si>
  <si>
    <t>Morgan Riphenburg</t>
  </si>
  <si>
    <t>Turk Lords</t>
  </si>
  <si>
    <t>Bridger Ergenbright</t>
  </si>
  <si>
    <t>Big Rose Colony</t>
  </si>
  <si>
    <t>Paxton Flesch</t>
  </si>
  <si>
    <t>Blonde Farms</t>
  </si>
  <si>
    <t>Kingsbury Colony</t>
  </si>
  <si>
    <t>Hayzen Kuka</t>
  </si>
  <si>
    <t>Habets Show Pigs</t>
  </si>
  <si>
    <t>Ella Stokes</t>
  </si>
  <si>
    <t>Kale Stokes</t>
  </si>
  <si>
    <t>Madalyne Stokes</t>
  </si>
  <si>
    <t>Y</t>
  </si>
  <si>
    <t>Kristen Boumans</t>
  </si>
  <si>
    <t>Everett Werner</t>
  </si>
  <si>
    <t>Rockport Colony</t>
  </si>
  <si>
    <t>Sadie Vermulm</t>
  </si>
  <si>
    <t>Rylie Reeverts</t>
  </si>
  <si>
    <t>Lahren Fowler</t>
  </si>
  <si>
    <t>Desirae Salois</t>
  </si>
  <si>
    <t>Grayson Salois</t>
  </si>
  <si>
    <t>Carlie Sisk</t>
  </si>
  <si>
    <t>Brian Stewart</t>
  </si>
  <si>
    <t>Benson Weishaar</t>
  </si>
  <si>
    <t>Layla Blonde</t>
  </si>
  <si>
    <t>Liliana Denno</t>
  </si>
  <si>
    <t>Hadley Ergenbright</t>
  </si>
  <si>
    <t>Ella Fix</t>
  </si>
  <si>
    <t>Wyatt Fix</t>
  </si>
  <si>
    <t>Samuel Flesch</t>
  </si>
  <si>
    <t>Celee Flesch</t>
  </si>
  <si>
    <t>Lennon Flesch</t>
  </si>
  <si>
    <t>Aaron Isakson</t>
  </si>
  <si>
    <t>Evan Isakson</t>
  </si>
  <si>
    <t>Knox Singer</t>
  </si>
  <si>
    <t>Nash Singer</t>
  </si>
  <si>
    <t>Jett Running Wolf</t>
  </si>
  <si>
    <t>Neir Show Pigs</t>
  </si>
  <si>
    <t>Dawsyn Geer</t>
  </si>
  <si>
    <t>Braaten Show Pigs</t>
  </si>
  <si>
    <t>Reace Wilder</t>
  </si>
  <si>
    <t>Meadow Lane Colony</t>
  </si>
  <si>
    <t>4T Farms</t>
  </si>
  <si>
    <t>Morgan Wilder</t>
  </si>
  <si>
    <t>Kirk Pugsley</t>
  </si>
  <si>
    <t>Elliott Wahl</t>
  </si>
  <si>
    <t>Myra Blonde</t>
  </si>
  <si>
    <t>Emallea Wahl</t>
  </si>
  <si>
    <t>Joshua Stoltz</t>
  </si>
  <si>
    <t>Horizon Colony</t>
  </si>
  <si>
    <t>Jax Backen</t>
  </si>
  <si>
    <t>Ryder Backen</t>
  </si>
  <si>
    <t>Hadley Hawks</t>
  </si>
  <si>
    <t>Jaxon Hawks</t>
  </si>
  <si>
    <t>MaRae Smail</t>
  </si>
  <si>
    <t>Kenley Tempel</t>
  </si>
  <si>
    <t>Gruszie Family Show Pigs</t>
  </si>
  <si>
    <t>Carter Tempel</t>
  </si>
  <si>
    <t>Cashlyn Buffington</t>
  </si>
  <si>
    <t>Collin Riphenburg</t>
  </si>
  <si>
    <t>Ryker Fugle</t>
  </si>
  <si>
    <t>Kanon Koschmeder</t>
  </si>
  <si>
    <t>Orren Gustafson</t>
  </si>
  <si>
    <t>Orion Vetch</t>
  </si>
  <si>
    <t>New Rockport Colony</t>
  </si>
  <si>
    <t>Erika Kujava</t>
  </si>
  <si>
    <t>Riley Wilder</t>
  </si>
  <si>
    <t>Ashlyn Brown</t>
  </si>
  <si>
    <t>Wylie Frydenlund</t>
  </si>
  <si>
    <t>Ethan Brown</t>
  </si>
  <si>
    <t>Dusty Road Farms</t>
  </si>
  <si>
    <t>Oran Nelson</t>
  </si>
  <si>
    <t>Laura Flesch</t>
  </si>
  <si>
    <t>Huntley Melton</t>
  </si>
  <si>
    <t>Annika Isakson</t>
  </si>
  <si>
    <t>McCoy Singer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</si>
</sst>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10"/>
      </patternFill>
    </fill>
    <fill>
      <patternFill patternType="solid">
        <fgColor indexed="8"/>
        <bgColor indexed="13"/>
      </patternFill>
    </fill>
    <fill>
      <patternFill patternType="solid">
        <fgColor indexed="22"/>
        <bgColor indexed="12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13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 applyProtection="1"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4" fillId="0" borderId="0" xfId="0" applyFont="1" applyAlignment="1" applyProtection="1">
      <alignment horizontal="center"/>
      <protection locked="0" hidden="1"/>
    </xf>
    <xf numFmtId="0" fontId="2" fillId="3" borderId="1" xfId="0" applyFont="1" applyFill="1" applyBorder="1" applyAlignment="1" applyProtection="1">
      <alignment horizontal="center"/>
      <protection locked="0" hidden="1"/>
    </xf>
    <xf numFmtId="0" fontId="4" fillId="4" borderId="8" xfId="0" applyFont="1" applyFill="1" applyBorder="1" applyAlignment="1" applyProtection="1">
      <alignment horizontal="center"/>
      <protection locked="0" hidden="1"/>
    </xf>
    <xf numFmtId="0" fontId="4" fillId="4" borderId="1" xfId="0" applyFont="1" applyFill="1" applyBorder="1" applyAlignment="1" applyProtection="1">
      <alignment horizontal="center"/>
      <protection locked="0" hidden="1"/>
    </xf>
    <xf numFmtId="0" fontId="2" fillId="0" borderId="9" xfId="0" applyFont="1" applyBorder="1" applyAlignment="1" applyProtection="1">
      <alignment horizontal="center"/>
      <protection locked="0" hidden="1"/>
    </xf>
    <xf numFmtId="164" fontId="3" fillId="5" borderId="4" xfId="0" applyNumberFormat="1" applyFont="1" applyFill="1" applyBorder="1" applyAlignment="1" applyProtection="1">
      <alignment horizontal="center"/>
      <protection hidden="1"/>
    </xf>
    <xf numFmtId="2" fontId="3" fillId="5" borderId="4" xfId="0" applyNumberFormat="1" applyFont="1" applyFill="1" applyBorder="1" applyAlignment="1" applyProtection="1">
      <alignment horizontal="center"/>
      <protection hidden="1"/>
    </xf>
    <xf numFmtId="164" fontId="3" fillId="5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3" fontId="3" fillId="0" borderId="4" xfId="0" applyNumberFormat="1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2" fontId="3" fillId="0" borderId="4" xfId="0" applyNumberFormat="1" applyFont="1" applyBorder="1" applyAlignment="1" applyProtection="1">
      <alignment horizontal="center" wrapText="1"/>
      <protection locked="0"/>
    </xf>
    <xf numFmtId="164" fontId="3" fillId="0" borderId="4" xfId="0" applyNumberFormat="1" applyFont="1" applyBorder="1" applyAlignment="1" applyProtection="1">
      <alignment horizontal="center" wrapText="1"/>
      <protection locked="0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2" fontId="3" fillId="0" borderId="1" xfId="0" applyNumberFormat="1" applyFont="1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7" borderId="4" xfId="0" applyFont="1" applyFill="1" applyBorder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/>
      <protection locked="0" hidden="1"/>
    </xf>
    <xf numFmtId="0" fontId="2" fillId="0" borderId="4" xfId="0" applyFont="1" applyBorder="1" applyAlignment="1" applyProtection="1">
      <alignment horizontal="center"/>
      <protection locked="0" hidden="1"/>
    </xf>
    <xf numFmtId="0" fontId="4" fillId="0" borderId="7" xfId="0" applyFont="1" applyBorder="1" applyAlignment="1" applyProtection="1">
      <alignment horizontal="center"/>
      <protection locked="0" hidden="1"/>
    </xf>
    <xf numFmtId="0" fontId="2" fillId="6" borderId="0" xfId="0" applyFont="1" applyFill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hidden="1"/>
    </xf>
    <xf numFmtId="1" fontId="3" fillId="0" borderId="4" xfId="0" applyNumberFormat="1" applyFont="1" applyBorder="1" applyAlignment="1" applyProtection="1">
      <alignment horizontal="center"/>
      <protection hidden="1"/>
    </xf>
    <xf numFmtId="1" fontId="3" fillId="0" borderId="4" xfId="0" applyNumberFormat="1" applyFont="1" applyBorder="1" applyAlignment="1" applyProtection="1">
      <alignment horizontal="center"/>
      <protection locked="0"/>
    </xf>
    <xf numFmtId="0" fontId="6" fillId="6" borderId="4" xfId="0" quotePrefix="1" applyFont="1" applyFill="1" applyBorder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center"/>
      <protection locked="0" hidden="1"/>
    </xf>
    <xf numFmtId="9" fontId="3" fillId="5" borderId="4" xfId="1" applyFont="1" applyFill="1" applyBorder="1" applyAlignment="1" applyProtection="1">
      <alignment horizontal="center"/>
      <protection hidden="1"/>
    </xf>
    <xf numFmtId="0" fontId="2" fillId="8" borderId="2" xfId="0" applyFont="1" applyFill="1" applyBorder="1" applyAlignment="1" applyProtection="1">
      <alignment horizontal="center"/>
      <protection locked="0"/>
    </xf>
    <xf numFmtId="0" fontId="2" fillId="8" borderId="4" xfId="0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 hidden="1"/>
    </xf>
    <xf numFmtId="0" fontId="2" fillId="0" borderId="11" xfId="0" applyFont="1" applyBorder="1" applyAlignment="1" applyProtection="1">
      <alignment horizontal="center"/>
      <protection locked="0"/>
    </xf>
    <xf numFmtId="0" fontId="7" fillId="8" borderId="1" xfId="0" applyFont="1" applyFill="1" applyBorder="1" applyProtection="1"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0" xfId="0"/>
    <xf numFmtId="0" fontId="0" fillId="0" borderId="13" xfId="0" applyBorder="1" applyAlignment="1">
      <alignment horizontal="left"/>
    </xf>
    <xf numFmtId="0" fontId="0" fillId="0" borderId="13" xfId="0" applyBorder="1"/>
    <xf numFmtId="0" fontId="8" fillId="0" borderId="13" xfId="0" applyFont="1" applyBorder="1" applyAlignment="1">
      <alignment horizontal="left"/>
    </xf>
    <xf numFmtId="0" fontId="8" fillId="0" borderId="13" xfId="0" applyFont="1" applyBorder="1"/>
  </cellXfs>
  <cellStyles count="2">
    <cellStyle name="Normal" xfId="0" builtinId="0"/>
    <cellStyle name="Percent" xfId="1" builtinId="5"/>
  </cellStyles>
  <dxfs count="656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00B05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tabSelected="1" zoomScale="110" zoomScaleNormal="110" workbookViewId="0">
      <pane ySplit="6" topLeftCell="A7" activePane="bottomLeft" state="frozen"/>
      <selection pane="bottomLeft" activeCell="O9" sqref="L7:O9"/>
    </sheetView>
  </sheetViews>
  <sheetFormatPr defaultColWidth="9.140625" defaultRowHeight="12.75" x14ac:dyDescent="0.2"/>
  <cols>
    <col min="1" max="1" width="9.140625" style="27"/>
    <col min="2" max="3" width="17.42578125" style="27" customWidth="1"/>
    <col min="4" max="4" width="9.140625" style="27"/>
    <col min="5" max="5" width="12" style="27" bestFit="1" customWidth="1"/>
    <col min="6" max="6" width="9.140625" style="27"/>
    <col min="7" max="7" width="9.85546875" style="27" bestFit="1" customWidth="1"/>
    <col min="8" max="8" width="10" style="27" bestFit="1" customWidth="1"/>
    <col min="9" max="11" width="9.140625" style="27"/>
    <col min="12" max="12" width="12.140625" style="27" bestFit="1" customWidth="1"/>
    <col min="13" max="14" width="9.140625" style="27"/>
    <col min="15" max="15" width="11.5703125" style="27" bestFit="1" customWidth="1"/>
    <col min="16" max="16" width="10.85546875" style="27" bestFit="1" customWidth="1"/>
    <col min="17" max="17" width="13.5703125" style="27" bestFit="1" customWidth="1"/>
    <col min="18" max="18" width="9.140625" style="27"/>
    <col min="19" max="19" width="7.42578125" style="27" customWidth="1"/>
    <col min="20" max="16384" width="9.140625" style="27"/>
  </cols>
  <sheetData>
    <row r="1" spans="1:20" s="11" customFormat="1" ht="15" x14ac:dyDescent="0.25">
      <c r="A1" s="65" t="s">
        <v>35</v>
      </c>
      <c r="B1" s="66"/>
      <c r="C1" s="67" t="s">
        <v>36</v>
      </c>
      <c r="D1" s="68"/>
      <c r="E1" s="21"/>
      <c r="G1" s="1"/>
      <c r="J1" s="1"/>
      <c r="K1" s="1"/>
      <c r="L1" s="1"/>
      <c r="N1" s="22"/>
      <c r="O1" s="22"/>
      <c r="Q1" s="1"/>
      <c r="R1" s="2"/>
    </row>
    <row r="2" spans="1:20" x14ac:dyDescent="0.2">
      <c r="A2" s="23"/>
      <c r="B2" s="23"/>
      <c r="C2" s="23"/>
      <c r="D2" s="23"/>
      <c r="E2" s="21"/>
      <c r="F2" s="24" t="s">
        <v>8</v>
      </c>
      <c r="G2" s="45"/>
      <c r="H2" s="25" t="s">
        <v>11</v>
      </c>
      <c r="I2" s="26" t="s">
        <v>13</v>
      </c>
      <c r="J2" s="2"/>
      <c r="K2" s="2"/>
      <c r="L2" s="26" t="s">
        <v>16</v>
      </c>
      <c r="M2" s="26" t="s">
        <v>25</v>
      </c>
      <c r="N2" s="26" t="s">
        <v>16</v>
      </c>
      <c r="O2" s="26" t="s">
        <v>16</v>
      </c>
      <c r="P2" s="23"/>
      <c r="Q2" s="2"/>
      <c r="R2" s="3"/>
      <c r="S2" s="12"/>
    </row>
    <row r="3" spans="1:20" x14ac:dyDescent="0.2">
      <c r="A3" s="23"/>
      <c r="B3" s="23"/>
      <c r="C3" s="23"/>
      <c r="D3" s="23"/>
      <c r="E3" s="4" t="s">
        <v>31</v>
      </c>
      <c r="F3" s="28" t="s">
        <v>9</v>
      </c>
      <c r="G3" s="46"/>
      <c r="H3" s="29" t="s">
        <v>12</v>
      </c>
      <c r="I3" s="48" t="s">
        <v>14</v>
      </c>
      <c r="J3" s="4" t="s">
        <v>18</v>
      </c>
      <c r="K3" s="4" t="s">
        <v>21</v>
      </c>
      <c r="L3" s="30" t="s">
        <v>23</v>
      </c>
      <c r="M3" s="30" t="s">
        <v>23</v>
      </c>
      <c r="N3" s="30" t="s">
        <v>17</v>
      </c>
      <c r="O3" s="30" t="s">
        <v>17</v>
      </c>
      <c r="P3" s="63" t="s">
        <v>0</v>
      </c>
      <c r="Q3" s="4" t="s">
        <v>0</v>
      </c>
      <c r="R3" s="3"/>
      <c r="S3" s="12"/>
    </row>
    <row r="4" spans="1:20" x14ac:dyDescent="0.2">
      <c r="A4" s="31" t="s">
        <v>1</v>
      </c>
      <c r="B4" s="32" t="s">
        <v>1</v>
      </c>
      <c r="C4" s="32" t="s">
        <v>1</v>
      </c>
      <c r="D4" s="33" t="s">
        <v>1</v>
      </c>
      <c r="E4" s="6" t="s">
        <v>1</v>
      </c>
      <c r="F4" s="31" t="s">
        <v>1</v>
      </c>
      <c r="G4" s="47"/>
      <c r="H4" s="32" t="s">
        <v>1</v>
      </c>
      <c r="I4" s="32" t="s">
        <v>1</v>
      </c>
      <c r="J4" s="6" t="s">
        <v>1</v>
      </c>
      <c r="K4" s="6" t="s">
        <v>1</v>
      </c>
      <c r="L4" s="33" t="s">
        <v>1</v>
      </c>
      <c r="M4" s="31" t="s">
        <v>1</v>
      </c>
      <c r="N4" s="33" t="s">
        <v>1</v>
      </c>
      <c r="O4" s="33" t="s">
        <v>1</v>
      </c>
      <c r="P4" s="31" t="s">
        <v>1</v>
      </c>
      <c r="Q4" s="5" t="s">
        <v>1</v>
      </c>
      <c r="R4" s="2"/>
      <c r="S4" s="3"/>
    </row>
    <row r="5" spans="1:20" ht="13.5" thickBot="1" x14ac:dyDescent="0.25">
      <c r="A5" s="12"/>
      <c r="B5" s="12"/>
      <c r="C5" s="12"/>
      <c r="D5" s="12"/>
      <c r="E5" s="12"/>
      <c r="F5" s="12"/>
      <c r="G5" s="3"/>
      <c r="H5" s="34"/>
      <c r="I5" s="23"/>
      <c r="J5" s="2"/>
      <c r="K5" s="3"/>
      <c r="L5" s="3"/>
      <c r="M5" s="23"/>
      <c r="N5" s="34"/>
      <c r="O5" s="23"/>
      <c r="P5" s="23"/>
      <c r="Q5" s="3"/>
      <c r="R5" s="2"/>
      <c r="S5" s="3"/>
    </row>
    <row r="6" spans="1:20" s="12" customFormat="1" ht="13.5" thickBot="1" x14ac:dyDescent="0.25">
      <c r="A6" s="35" t="s">
        <v>2</v>
      </c>
      <c r="B6" s="35" t="s">
        <v>3</v>
      </c>
      <c r="C6" s="35" t="s">
        <v>7</v>
      </c>
      <c r="D6" s="35" t="s">
        <v>4</v>
      </c>
      <c r="E6" s="36" t="s">
        <v>30</v>
      </c>
      <c r="F6" s="35" t="s">
        <v>5</v>
      </c>
      <c r="G6" s="7" t="s">
        <v>6</v>
      </c>
      <c r="H6" s="35" t="s">
        <v>10</v>
      </c>
      <c r="I6" s="35" t="s">
        <v>15</v>
      </c>
      <c r="J6" s="7" t="s">
        <v>19</v>
      </c>
      <c r="K6" s="7" t="s">
        <v>20</v>
      </c>
      <c r="L6" s="7" t="s">
        <v>22</v>
      </c>
      <c r="M6" s="35" t="s">
        <v>24</v>
      </c>
      <c r="N6" s="35" t="s">
        <v>26</v>
      </c>
      <c r="O6" s="35" t="s">
        <v>27</v>
      </c>
      <c r="P6" s="35" t="s">
        <v>28</v>
      </c>
      <c r="Q6" s="7" t="s">
        <v>29</v>
      </c>
      <c r="R6" s="56" t="s">
        <v>32</v>
      </c>
      <c r="S6" s="7" t="s">
        <v>33</v>
      </c>
      <c r="T6" s="35" t="s">
        <v>34</v>
      </c>
    </row>
    <row r="7" spans="1:20" x14ac:dyDescent="0.2">
      <c r="A7" s="49">
        <v>339</v>
      </c>
      <c r="B7" s="40" t="s">
        <v>39</v>
      </c>
      <c r="C7" s="40" t="s">
        <v>40</v>
      </c>
      <c r="D7" s="17">
        <v>258</v>
      </c>
      <c r="E7" s="51">
        <v>30</v>
      </c>
      <c r="F7" s="18">
        <v>182</v>
      </c>
      <c r="G7" s="10">
        <f>(F7/D7)*100</f>
        <v>70.542635658914733</v>
      </c>
      <c r="H7" s="19">
        <v>0.4</v>
      </c>
      <c r="I7" s="20">
        <v>7.4</v>
      </c>
      <c r="J7" s="9">
        <f>8.588 + (0.465*F7)-(21.896*H7)+(3.005*I7)</f>
        <v>106.69660000000002</v>
      </c>
      <c r="K7" s="9">
        <f>(J7/F7)*100</f>
        <v>58.624505494505506</v>
      </c>
      <c r="L7" s="52">
        <v>2</v>
      </c>
      <c r="M7" s="39">
        <v>3</v>
      </c>
      <c r="N7" s="39">
        <v>2</v>
      </c>
      <c r="O7" s="51">
        <v>2</v>
      </c>
      <c r="P7" s="44" t="s">
        <v>0</v>
      </c>
      <c r="Q7" s="49" t="s">
        <v>0</v>
      </c>
      <c r="R7" s="55" t="str">
        <f>IF(AND(E7&gt;29.99,F7&gt;159,F7&lt;221,H7&gt;0.39,H7&lt;0.81,I7&gt;6.49,I7&lt;10.01,J7&gt;89.99,K7&gt;52.49,L7&gt;1.99,L7&lt;5.01,M7&gt;2.99,M7&lt;5.01,N7&gt;1.99,O7&gt;1.99,P7="N",Q7="N"),"Y","N")</f>
        <v>Y</v>
      </c>
      <c r="S7" s="55" t="str">
        <f>IF(AND(E7&gt;29.49,F7&gt;159,F7&lt;236,H7&gt;0.09,H7&lt;1.21,I7&gt;4.99,I7&lt;14.01,J7&gt;74.99,K7&gt;47.99,L7&gt;0.99,L7&lt;5.01,M7&gt;1.99,M7&lt;6.01,N7&gt;1.99,O7&gt;1.99,P7="N",Q7="N",R7="N"),"Y","N")</f>
        <v>N</v>
      </c>
      <c r="T7" s="55" t="str">
        <f>IF(AND(E7&gt;29.49,F7&gt;159,F7&lt;236,H7&gt;0.09,H7&lt;1.21,I7&gt;4.99,I7&lt;14.01,J7&gt;74.99,K7&gt;46.99,L7&gt;=0,L7&lt;10.01,M7&gt;0.99,M7&lt;6.01,N7&gt;0.99,O7&gt;0.99,P7="N",Q7="N",R7="N", S7="N"),"Y","N")</f>
        <v>N</v>
      </c>
    </row>
    <row r="8" spans="1:20" x14ac:dyDescent="0.2">
      <c r="A8" s="49">
        <v>317</v>
      </c>
      <c r="B8" s="40" t="s">
        <v>37</v>
      </c>
      <c r="C8" s="40" t="s">
        <v>38</v>
      </c>
      <c r="D8" s="17">
        <v>262</v>
      </c>
      <c r="E8" s="51">
        <v>30</v>
      </c>
      <c r="F8" s="18">
        <v>172</v>
      </c>
      <c r="G8" s="10">
        <f>(F8/D8)*100</f>
        <v>65.648854961832058</v>
      </c>
      <c r="H8" s="19">
        <v>0.7</v>
      </c>
      <c r="I8" s="20">
        <v>7.4</v>
      </c>
      <c r="J8" s="9">
        <f>8.588 + (0.465*F8)-(21.896*H8)+(3.005*I8)</f>
        <v>95.477800000000002</v>
      </c>
      <c r="K8" s="9">
        <f>(J8/F8)*100</f>
        <v>55.5103488372093</v>
      </c>
      <c r="L8" s="52">
        <v>2</v>
      </c>
      <c r="M8" s="39">
        <v>3</v>
      </c>
      <c r="N8" s="39">
        <v>2</v>
      </c>
      <c r="O8" s="51">
        <v>2</v>
      </c>
      <c r="P8" s="44" t="s">
        <v>0</v>
      </c>
      <c r="Q8" s="49" t="s">
        <v>0</v>
      </c>
      <c r="R8" s="55" t="str">
        <f>IF(AND(E8&gt;29.99,F8&gt;159,F8&lt;221,H8&gt;0.39,H8&lt;0.81,I8&gt;6.49,I8&lt;10.01,J8&gt;89.99,K8&gt;52.49,L8&gt;1.99,L8&lt;5.01,M8&gt;2.99,M8&lt;5.01,N8&gt;1.99,O8&gt;1.99,P8="N",Q8="N"),"Y","N")</f>
        <v>Y</v>
      </c>
      <c r="S8" s="55" t="str">
        <f>IF(AND(E8&gt;29.49,F8&gt;159,F8&lt;236,H8&gt;0.09,H8&lt;1.21,I8&gt;4.99,I8&lt;14.01,J8&gt;74.99,K8&gt;47.99,L8&gt;0.99,L8&lt;5.01,M8&gt;1.99,M8&lt;6.01,N8&gt;1.99,O8&gt;1.99,P8="N",Q8="N",R8="N"),"Y","N")</f>
        <v>N</v>
      </c>
      <c r="T8" s="55" t="str">
        <f>IF(AND(E8&gt;29.49,F8&gt;159,F8&lt;236,H8&gt;0.09,H8&lt;1.21,I8&gt;4.99,I8&lt;14.01,J8&gt;74.99,K8&gt;46.99,L8&gt;=0,L8&lt;10.01,M8&gt;0.99,M8&lt;6.01,N8&gt;0.99,O8&gt;0.99,P8="N",Q8="N",R8="N", S8="N"),"Y","N")</f>
        <v>N</v>
      </c>
    </row>
    <row r="9" spans="1:20" x14ac:dyDescent="0.2">
      <c r="A9" s="49">
        <v>377</v>
      </c>
      <c r="B9" s="40" t="s">
        <v>41</v>
      </c>
      <c r="C9" s="40" t="s">
        <v>42</v>
      </c>
      <c r="D9" s="17">
        <v>294</v>
      </c>
      <c r="E9" s="51">
        <v>30</v>
      </c>
      <c r="F9" s="18">
        <v>204</v>
      </c>
      <c r="G9" s="10">
        <f>(F9/D9)*100</f>
        <v>69.387755102040813</v>
      </c>
      <c r="H9" s="19">
        <v>0.7</v>
      </c>
      <c r="I9" s="20">
        <v>8.1999999999999993</v>
      </c>
      <c r="J9" s="9">
        <f>8.588 + (0.465*F9)-(21.896*H9)+(3.005*I9)</f>
        <v>112.76179999999999</v>
      </c>
      <c r="K9" s="9">
        <f>(J9/F9)*100</f>
        <v>55.275392156862743</v>
      </c>
      <c r="L9" s="52">
        <v>2</v>
      </c>
      <c r="M9" s="39">
        <v>3</v>
      </c>
      <c r="N9" s="39">
        <v>2</v>
      </c>
      <c r="O9" s="51">
        <v>2</v>
      </c>
      <c r="P9" s="44" t="s">
        <v>0</v>
      </c>
      <c r="Q9" s="49" t="s">
        <v>0</v>
      </c>
      <c r="R9" s="55" t="str">
        <f>IF(AND(E9&gt;29.99,F9&gt;159,F9&lt;221,H9&gt;0.39,H9&lt;0.81,I9&gt;6.49,I9&lt;10.01,J9&gt;89.99,K9&gt;52.49,L9&gt;1.99,L9&lt;5.01,M9&gt;2.99,M9&lt;5.01,N9&gt;1.99,O9&gt;1.99,P9="N",Q9="N"),"Y","N")</f>
        <v>Y</v>
      </c>
      <c r="S9" s="55" t="str">
        <f>IF(AND(E9&gt;29.49,F9&gt;159,F9&lt;236,H9&gt;0.09,H9&lt;1.21,I9&gt;4.99,I9&lt;14.01,J9&gt;74.99,K9&gt;47.99,L9&gt;0.99,L9&lt;5.01,M9&gt;1.99,M9&lt;6.01,N9&gt;1.99,O9&gt;1.99,P9="N",Q9="N",R9="N"),"Y","N")</f>
        <v>N</v>
      </c>
      <c r="T9" s="55" t="str">
        <f>IF(AND(E9&gt;29.49,F9&gt;159,F9&lt;236,H9&gt;0.09,H9&lt;1.21,I9&gt;4.99,I9&lt;14.01,J9&gt;74.99,K9&gt;46.99,L9&gt;=0,L9&lt;10.01,M9&gt;0.99,M9&lt;6.01,N9&gt;0.99,O9&gt;0.99,P9="N",Q9="N",R9="N", S9="N"),"Y","N")</f>
        <v>N</v>
      </c>
    </row>
    <row r="10" spans="1:20" x14ac:dyDescent="0.2">
      <c r="A10" s="49">
        <v>417</v>
      </c>
      <c r="B10" s="40" t="s">
        <v>72</v>
      </c>
      <c r="C10" s="40" t="s">
        <v>45</v>
      </c>
      <c r="D10" s="39">
        <v>220</v>
      </c>
      <c r="E10" s="51">
        <v>30</v>
      </c>
      <c r="F10" s="41">
        <v>142</v>
      </c>
      <c r="G10" s="10">
        <f>(F10/D10)*100</f>
        <v>64.545454545454547</v>
      </c>
      <c r="H10" s="42">
        <v>0.2</v>
      </c>
      <c r="I10" s="43">
        <v>8.4</v>
      </c>
      <c r="J10" s="9">
        <f>8.588 + (0.465*F10)-(21.896*H10)+(3.005*I10)</f>
        <v>95.480800000000002</v>
      </c>
      <c r="K10" s="9">
        <f>(J10/F10)*100</f>
        <v>67.239999999999995</v>
      </c>
      <c r="L10" s="52">
        <v>2</v>
      </c>
      <c r="M10" s="39">
        <v>2</v>
      </c>
      <c r="N10" s="39">
        <v>2</v>
      </c>
      <c r="O10" s="51">
        <v>2</v>
      </c>
      <c r="P10" s="44" t="s">
        <v>0</v>
      </c>
      <c r="Q10" s="49" t="s">
        <v>0</v>
      </c>
      <c r="R10" s="55" t="str">
        <f>IF(AND(E10&gt;29.99,F10&gt;159,F10&lt;221,H10&gt;0.39,H10&lt;0.81,I10&gt;6.49,I10&lt;10.01,J10&gt;89.99,K10&gt;52.49,L10&gt;1.99,L10&lt;5.01,M10&gt;2.99,M10&lt;5.01,N10&gt;1.99,O10&gt;1.99,P10="N",Q10="N"),"Y","N")</f>
        <v>N</v>
      </c>
      <c r="S10" s="55" t="s">
        <v>49</v>
      </c>
      <c r="T10" s="55" t="s">
        <v>0</v>
      </c>
    </row>
    <row r="11" spans="1:20" x14ac:dyDescent="0.2">
      <c r="A11" s="49">
        <v>531</v>
      </c>
      <c r="B11" s="40" t="s">
        <v>95</v>
      </c>
      <c r="C11" s="40" t="s">
        <v>93</v>
      </c>
      <c r="D11" s="39">
        <v>247</v>
      </c>
      <c r="E11" s="51">
        <v>30</v>
      </c>
      <c r="F11" s="41">
        <v>170</v>
      </c>
      <c r="G11" s="10">
        <f>(F11/D11)*100</f>
        <v>68.825910931174079</v>
      </c>
      <c r="H11" s="42">
        <v>0.2</v>
      </c>
      <c r="I11" s="43">
        <v>9.6</v>
      </c>
      <c r="J11" s="9">
        <f>8.588 + (0.465*F11)-(21.896*H11)+(3.005*I11)</f>
        <v>112.10679999999999</v>
      </c>
      <c r="K11" s="9">
        <f>(J11/F11)*100</f>
        <v>65.945176470588223</v>
      </c>
      <c r="L11" s="52">
        <v>2</v>
      </c>
      <c r="M11" s="39">
        <v>3</v>
      </c>
      <c r="N11" s="39">
        <v>2</v>
      </c>
      <c r="O11" s="51">
        <v>2</v>
      </c>
      <c r="P11" s="44" t="s">
        <v>0</v>
      </c>
      <c r="Q11" s="49" t="s">
        <v>0</v>
      </c>
      <c r="R11" s="55" t="str">
        <f>IF(AND(E11&gt;29.99,F11&gt;159,F11&lt;221,H11&gt;0.39,H11&lt;0.81,I11&gt;6.49,I11&lt;10.01,J11&gt;89.99,K11&gt;52.49,L11&gt;1.99,L11&lt;5.01,M11&gt;2.99,M11&lt;5.01,N11&gt;1.99,O11&gt;1.99,P11="N",Q11="N"),"Y","N")</f>
        <v>N</v>
      </c>
      <c r="S11" s="55" t="str">
        <f>IF(AND(E11&gt;29.49,F11&gt;159,F11&lt;236,H11&gt;0.09,H11&lt;1.21,I11&gt;4.99,I11&lt;14.01,J11&gt;74.99,K11&gt;47.99,L11&gt;0.99,L11&lt;5.01,M11&gt;1.99,M11&lt;6.01,N11&gt;1.99,O11&gt;1.99,P11="N",Q11="N",R11="N"),"Y","N")</f>
        <v>Y</v>
      </c>
      <c r="T11" s="55" t="str">
        <f>IF(AND(E11&gt;29.49,F11&gt;159,F11&lt;236,H11&gt;0.09,H11&lt;1.21,I11&gt;4.99,I11&lt;14.01,J11&gt;74.99,K11&gt;46.99,L11&gt;=0,L11&lt;10.01,M11&gt;0.99,M11&lt;6.01,N11&gt;0.99,O11&gt;0.99,P11="N",Q11="N",R11="N", S11="N"),"Y","N")</f>
        <v>N</v>
      </c>
    </row>
    <row r="12" spans="1:20" x14ac:dyDescent="0.2">
      <c r="A12" s="49">
        <v>386</v>
      </c>
      <c r="B12" s="40" t="s">
        <v>69</v>
      </c>
      <c r="C12" s="40" t="s">
        <v>38</v>
      </c>
      <c r="D12" s="17">
        <v>220</v>
      </c>
      <c r="E12" s="51">
        <v>30</v>
      </c>
      <c r="F12" s="18">
        <v>138</v>
      </c>
      <c r="G12" s="10">
        <f>(F12/D12)*100</f>
        <v>62.727272727272734</v>
      </c>
      <c r="H12" s="19">
        <v>0.3</v>
      </c>
      <c r="I12" s="20">
        <v>7.4</v>
      </c>
      <c r="J12" s="9">
        <f>8.588 + (0.465*F12)-(21.896*H12)+(3.005*I12)</f>
        <v>88.426199999999994</v>
      </c>
      <c r="K12" s="9">
        <f>(J12/F12)*100</f>
        <v>64.07695652173912</v>
      </c>
      <c r="L12" s="52">
        <v>2</v>
      </c>
      <c r="M12" s="39">
        <v>3</v>
      </c>
      <c r="N12" s="39">
        <v>2</v>
      </c>
      <c r="O12" s="51">
        <v>2</v>
      </c>
      <c r="P12" s="44" t="s">
        <v>0</v>
      </c>
      <c r="Q12" s="49" t="s">
        <v>0</v>
      </c>
      <c r="R12" s="55" t="str">
        <f>IF(AND(E12&gt;29.99,F12&gt;159,F12&lt;221,H12&gt;0.39,H12&lt;0.81,I12&gt;6.49,I12&lt;10.01,J12&gt;89.99,K12&gt;52.49,L12&gt;1.99,L12&lt;5.01,M12&gt;2.99,M12&lt;5.01,N12&gt;1.99,O12&gt;1.99,P12="N",Q12="N"),"Y","N")</f>
        <v>N</v>
      </c>
      <c r="S12" s="55" t="s">
        <v>49</v>
      </c>
      <c r="T12" s="55" t="str">
        <f>IF(AND(E12&gt;29.49,F12&gt;159,F12&lt;236,H12&gt;0.09,H12&lt;1.21,I12&gt;4.99,I12&lt;14.01,J12&gt;74.99,K12&gt;46.99,L12&gt;=0,L12&lt;10.01,M12&gt;0.99,M12&lt;6.01,N12&gt;0.99,O12&gt;0.99,P12="N",Q12="N",R12="N", S12="N"),"Y","N")</f>
        <v>N</v>
      </c>
    </row>
    <row r="13" spans="1:20" x14ac:dyDescent="0.2">
      <c r="A13" s="49">
        <v>522</v>
      </c>
      <c r="B13" s="40" t="s">
        <v>89</v>
      </c>
      <c r="C13" s="40" t="s">
        <v>38</v>
      </c>
      <c r="D13" s="39">
        <v>227</v>
      </c>
      <c r="E13" s="51">
        <v>30</v>
      </c>
      <c r="F13" s="41">
        <v>152</v>
      </c>
      <c r="G13" s="10">
        <f>(F13/D13)*100</f>
        <v>66.960352422907491</v>
      </c>
      <c r="H13" s="42">
        <v>0.3</v>
      </c>
      <c r="I13" s="43">
        <v>8.1</v>
      </c>
      <c r="J13" s="9">
        <f>8.588 + (0.465*F13)-(21.896*H13)+(3.005*I13)</f>
        <v>97.039700000000011</v>
      </c>
      <c r="K13" s="9">
        <f>(J13/F13)*100</f>
        <v>63.841907894736849</v>
      </c>
      <c r="L13" s="52">
        <v>2</v>
      </c>
      <c r="M13" s="39">
        <v>3</v>
      </c>
      <c r="N13" s="39">
        <v>2</v>
      </c>
      <c r="O13" s="51">
        <v>2</v>
      </c>
      <c r="P13" s="44" t="s">
        <v>0</v>
      </c>
      <c r="Q13" s="49" t="s">
        <v>0</v>
      </c>
      <c r="R13" s="55" t="str">
        <f>IF(AND(E13&gt;29.99,F13&gt;159,F13&lt;221,H13&gt;0.39,H13&lt;0.81,I13&gt;6.49,I13&lt;10.01,J13&gt;89.99,K13&gt;52.49,L13&gt;1.99,L13&lt;5.01,M13&gt;2.99,M13&lt;5.01,N13&gt;1.99,O13&gt;1.99,P13="N",Q13="N"),"Y","N")</f>
        <v>N</v>
      </c>
      <c r="S13" s="55" t="s">
        <v>49</v>
      </c>
      <c r="T13" s="55" t="str">
        <f>IF(AND(E13&gt;29.49,F13&gt;159,F13&lt;236,H13&gt;0.09,H13&lt;1.21,I13&gt;4.99,I13&lt;14.01,J13&gt;74.99,K13&gt;46.99,L13&gt;=0,L13&lt;10.01,M13&gt;0.99,M13&lt;6.01,N13&gt;0.99,O13&gt;0.99,P13="N",Q13="N",R13="N", S13="N"),"Y","N")</f>
        <v>N</v>
      </c>
    </row>
    <row r="14" spans="1:20" x14ac:dyDescent="0.2">
      <c r="A14" s="49">
        <v>382</v>
      </c>
      <c r="B14" s="40" t="s">
        <v>68</v>
      </c>
      <c r="C14" s="40" t="s">
        <v>38</v>
      </c>
      <c r="D14" s="17">
        <v>256</v>
      </c>
      <c r="E14" s="51">
        <v>30</v>
      </c>
      <c r="F14" s="18">
        <v>172</v>
      </c>
      <c r="G14" s="10">
        <f>(F14/D14)*100</f>
        <v>67.1875</v>
      </c>
      <c r="H14" s="19">
        <v>0.2</v>
      </c>
      <c r="I14" s="20">
        <v>8.4</v>
      </c>
      <c r="J14" s="9">
        <f>8.588 + (0.465*F14)-(21.896*H14)+(3.005*I14)</f>
        <v>109.4308</v>
      </c>
      <c r="K14" s="9">
        <f>(J14/F14)*100</f>
        <v>63.622558139534888</v>
      </c>
      <c r="L14" s="52">
        <v>1</v>
      </c>
      <c r="M14" s="39">
        <v>2</v>
      </c>
      <c r="N14" s="39">
        <v>2</v>
      </c>
      <c r="O14" s="51">
        <v>2</v>
      </c>
      <c r="P14" s="44" t="s">
        <v>0</v>
      </c>
      <c r="Q14" s="49" t="s">
        <v>0</v>
      </c>
      <c r="R14" s="55" t="str">
        <f>IF(AND(E14&gt;29.99,F14&gt;159,F14&lt;221,H14&gt;0.39,H14&lt;0.81,I14&gt;6.49,I14&lt;10.01,J14&gt;89.99,K14&gt;52.49,L14&gt;1.99,L14&lt;5.01,M14&gt;2.99,M14&lt;5.01,N14&gt;1.99,O14&gt;1.99,P14="N",Q14="N"),"Y","N")</f>
        <v>N</v>
      </c>
      <c r="S14" s="55" t="str">
        <f>IF(AND(E14&gt;29.49,F14&gt;159,F14&lt;236,H14&gt;0.09,H14&lt;1.21,I14&gt;4.99,I14&lt;14.01,J14&gt;74.99,K14&gt;47.99,L14&gt;0.99,L14&lt;5.01,M14&gt;1.99,M14&lt;6.01,N14&gt;1.99,O14&gt;1.99,P14="N",Q14="N",R14="N"),"Y","N")</f>
        <v>Y</v>
      </c>
      <c r="T14" s="55" t="str">
        <f>IF(AND(E14&gt;29.49,F14&gt;159,F14&lt;236,H14&gt;0.09,H14&lt;1.21,I14&gt;4.99,I14&lt;14.01,J14&gt;74.99,K14&gt;46.99,L14&gt;=0,L14&lt;10.01,M14&gt;0.99,M14&lt;6.01,N14&gt;0.99,O14&gt;0.99,P14="N",Q14="N",R14="N", S14="N"),"Y","N")</f>
        <v>N</v>
      </c>
    </row>
    <row r="15" spans="1:20" x14ac:dyDescent="0.2">
      <c r="A15" s="49">
        <v>530</v>
      </c>
      <c r="B15" s="40" t="s">
        <v>94</v>
      </c>
      <c r="C15" s="40" t="s">
        <v>93</v>
      </c>
      <c r="D15" s="39">
        <v>256</v>
      </c>
      <c r="E15" s="51">
        <v>30</v>
      </c>
      <c r="F15" s="41">
        <v>176</v>
      </c>
      <c r="G15" s="10">
        <f>(F15/D15)*100</f>
        <v>68.75</v>
      </c>
      <c r="H15" s="42">
        <v>0.3</v>
      </c>
      <c r="I15" s="43">
        <v>8.9</v>
      </c>
      <c r="J15" s="9">
        <f>8.588 + (0.465*F15)-(21.896*H15)+(3.005*I15)</f>
        <v>110.6037</v>
      </c>
      <c r="K15" s="9">
        <f>(J15/F15)*100</f>
        <v>62.843011363636371</v>
      </c>
      <c r="L15" s="52">
        <v>1</v>
      </c>
      <c r="M15" s="39">
        <v>2</v>
      </c>
      <c r="N15" s="39">
        <v>2</v>
      </c>
      <c r="O15" s="51">
        <v>2</v>
      </c>
      <c r="P15" s="44" t="s">
        <v>0</v>
      </c>
      <c r="Q15" s="49" t="s">
        <v>0</v>
      </c>
      <c r="R15" s="55" t="str">
        <f>IF(AND(E15&gt;29.99,F15&gt;159,F15&lt;221,H15&gt;0.39,H15&lt;0.81,I15&gt;6.49,I15&lt;10.01,J15&gt;89.99,K15&gt;52.49,L15&gt;1.99,L15&lt;5.01,M15&gt;2.99,M15&lt;5.01,N15&gt;1.99,O15&gt;1.99,P15="N",Q15="N"),"Y","N")</f>
        <v>N</v>
      </c>
      <c r="S15" s="55" t="str">
        <f>IF(AND(E15&gt;29.49,F15&gt;159,F15&lt;236,H15&gt;0.09,H15&lt;1.21,I15&gt;4.99,I15&lt;14.01,J15&gt;74.99,K15&gt;47.99,L15&gt;0.99,L15&lt;5.01,M15&gt;1.99,M15&lt;6.01,N15&gt;1.99,O15&gt;1.99,P15="N",Q15="N",R15="N"),"Y","N")</f>
        <v>Y</v>
      </c>
      <c r="T15" s="55" t="str">
        <f>IF(AND(E15&gt;29.49,F15&gt;159,F15&lt;236,H15&gt;0.09,H15&lt;1.21,I15&gt;4.99,I15&lt;14.01,J15&gt;74.99,K15&gt;46.99,L15&gt;=0,L15&lt;10.01,M15&gt;0.99,M15&lt;6.01,N15&gt;0.99,O15&gt;0.99,P15="N",Q15="N",R15="N", S15="N"),"Y","N")</f>
        <v>N</v>
      </c>
    </row>
    <row r="16" spans="1:20" x14ac:dyDescent="0.2">
      <c r="A16" s="49">
        <v>276</v>
      </c>
      <c r="B16" s="40" t="s">
        <v>50</v>
      </c>
      <c r="C16" s="40" t="s">
        <v>45</v>
      </c>
      <c r="D16" s="17">
        <v>220</v>
      </c>
      <c r="E16" s="51">
        <v>30</v>
      </c>
      <c r="F16" s="18">
        <v>150</v>
      </c>
      <c r="G16" s="10">
        <f>(F16/D16)*100</f>
        <v>68.181818181818173</v>
      </c>
      <c r="H16" s="19">
        <v>0.4</v>
      </c>
      <c r="I16" s="20">
        <v>8</v>
      </c>
      <c r="J16" s="9">
        <f>8.588 + (0.465*F16)-(21.896*H16)+(3.005*I16)</f>
        <v>93.619599999999991</v>
      </c>
      <c r="K16" s="9">
        <f>(J16/F16)*100</f>
        <v>62.413066666666658</v>
      </c>
      <c r="L16" s="53">
        <v>2</v>
      </c>
      <c r="M16" s="54">
        <v>2</v>
      </c>
      <c r="N16" s="54">
        <v>2</v>
      </c>
      <c r="O16" s="51">
        <v>2</v>
      </c>
      <c r="P16" s="44" t="s">
        <v>0</v>
      </c>
      <c r="Q16" s="49" t="s">
        <v>0</v>
      </c>
      <c r="R16" s="55" t="str">
        <f>IF(AND(E16&gt;29.99,F16&gt;159,F16&lt;221,H16&gt;0.39,H16&lt;0.81,I16&gt;6.49,I16&lt;10.01,J16&gt;89.99,K16&gt;52.49,L16&gt;1.99,L16&lt;5.01,M16&gt;2.99,M16&lt;5.01,N16&gt;1.99,O16&gt;1.99,P16="N",Q16="N"),"Y","N")</f>
        <v>N</v>
      </c>
      <c r="S16" s="55" t="s">
        <v>49</v>
      </c>
      <c r="T16" s="55" t="str">
        <f>IF(AND(E16&gt;29.49,F16&gt;159,F16&lt;236,H16&gt;0.09,H16&lt;1.21,I16&gt;4.99,I16&lt;14.01,J16&gt;74.99,K16&gt;46.99,L16&gt;=0,L16&lt;10.01,M16&gt;0.99,M16&lt;6.01,N16&gt;0.99,O16&gt;0.99,P16="N",Q16="N",R16="N", S16="N"),"Y","N")</f>
        <v>N</v>
      </c>
    </row>
    <row r="17" spans="1:20" x14ac:dyDescent="0.2">
      <c r="A17" s="49">
        <v>388</v>
      </c>
      <c r="B17" s="40" t="s">
        <v>70</v>
      </c>
      <c r="C17" s="40" t="s">
        <v>38</v>
      </c>
      <c r="D17" s="17">
        <v>236</v>
      </c>
      <c r="E17" s="51">
        <v>30</v>
      </c>
      <c r="F17" s="18">
        <v>160</v>
      </c>
      <c r="G17" s="10">
        <f>(F17/D17)*100</f>
        <v>67.796610169491515</v>
      </c>
      <c r="H17" s="19">
        <v>0.3</v>
      </c>
      <c r="I17" s="20">
        <v>7.5</v>
      </c>
      <c r="J17" s="9">
        <f>8.588 + (0.465*F17)-(21.896*H17)+(3.005*I17)</f>
        <v>98.956699999999998</v>
      </c>
      <c r="K17" s="9">
        <f>(J17/F17)*100</f>
        <v>61.847937499999993</v>
      </c>
      <c r="L17" s="52">
        <v>1</v>
      </c>
      <c r="M17" s="39">
        <v>2</v>
      </c>
      <c r="N17" s="39">
        <v>2</v>
      </c>
      <c r="O17" s="51">
        <v>2</v>
      </c>
      <c r="P17" s="44" t="s">
        <v>0</v>
      </c>
      <c r="Q17" s="49" t="s">
        <v>0</v>
      </c>
      <c r="R17" s="55" t="str">
        <f>IF(AND(E17&gt;29.99,F17&gt;159,F17&lt;221,H17&gt;0.39,H17&lt;0.81,I17&gt;6.49,I17&lt;10.01,J17&gt;89.99,K17&gt;52.49,L17&gt;1.99,L17&lt;5.01,M17&gt;2.99,M17&lt;5.01,N17&gt;1.99,O17&gt;1.99,P17="N",Q17="N"),"Y","N")</f>
        <v>N</v>
      </c>
      <c r="S17" s="55" t="str">
        <f>IF(AND(E17&gt;29.49,F17&gt;159,F17&lt;236,H17&gt;0.09,H17&lt;1.21,I17&gt;4.99,I17&lt;14.01,J17&gt;74.99,K17&gt;47.99,L17&gt;0.99,L17&lt;5.01,M17&gt;1.99,M17&lt;6.01,N17&gt;1.99,O17&gt;1.99,P17="N",Q17="N",R17="N"),"Y","N")</f>
        <v>Y</v>
      </c>
      <c r="T17" s="55" t="str">
        <f>IF(AND(E17&gt;29.49,F17&gt;159,F17&lt;236,H17&gt;0.09,H17&lt;1.21,I17&gt;4.99,I17&lt;14.01,J17&gt;74.99,K17&gt;46.99,L17&gt;=0,L17&lt;10.01,M17&gt;0.99,M17&lt;6.01,N17&gt;0.99,O17&gt;0.99,P17="N",Q17="N",R17="N", S17="N"),"Y","N")</f>
        <v>N</v>
      </c>
    </row>
    <row r="18" spans="1:20" x14ac:dyDescent="0.2">
      <c r="A18" s="49">
        <v>529</v>
      </c>
      <c r="B18" s="40" t="s">
        <v>92</v>
      </c>
      <c r="C18" s="40" t="s">
        <v>93</v>
      </c>
      <c r="D18" s="39">
        <v>220</v>
      </c>
      <c r="E18" s="51">
        <v>30</v>
      </c>
      <c r="F18" s="41">
        <v>152</v>
      </c>
      <c r="G18" s="10">
        <f>(F18/D18)*100</f>
        <v>69.090909090909093</v>
      </c>
      <c r="H18" s="42">
        <v>0.5</v>
      </c>
      <c r="I18" s="43">
        <v>8.1999999999999993</v>
      </c>
      <c r="J18" s="9">
        <f>8.588 + (0.465*F18)-(21.896*H18)+(3.005*I18)</f>
        <v>92.960999999999984</v>
      </c>
      <c r="K18" s="9">
        <f>(J18/F18)*100</f>
        <v>61.158552631578935</v>
      </c>
      <c r="L18" s="52">
        <v>1</v>
      </c>
      <c r="M18" s="39">
        <v>2</v>
      </c>
      <c r="N18" s="39">
        <v>2</v>
      </c>
      <c r="O18" s="51">
        <v>2</v>
      </c>
      <c r="P18" s="44" t="s">
        <v>0</v>
      </c>
      <c r="Q18" s="49" t="s">
        <v>0</v>
      </c>
      <c r="R18" s="55" t="str">
        <f>IF(AND(E18&gt;29.99,F18&gt;159,F18&lt;221,H18&gt;0.39,H18&lt;0.81,I18&gt;6.49,I18&lt;10.01,J18&gt;89.99,K18&gt;52.49,L18&gt;1.99,L18&lt;5.01,M18&gt;2.99,M18&lt;5.01,N18&gt;1.99,O18&gt;1.99,P18="N",Q18="N"),"Y","N")</f>
        <v>N</v>
      </c>
      <c r="S18" s="55" t="s">
        <v>49</v>
      </c>
      <c r="T18" s="55" t="str">
        <f>IF(AND(E18&gt;29.49,F18&gt;159,F18&lt;236,H18&gt;0.09,H18&lt;1.21,I18&gt;4.99,I18&lt;14.01,J18&gt;74.99,K18&gt;46.99,L18&gt;=0,L18&lt;10.01,M18&gt;0.99,M18&lt;6.01,N18&gt;0.99,O18&gt;0.99,P18="N",Q18="N",R18="N", S18="N"),"Y","N")</f>
        <v>N</v>
      </c>
    </row>
    <row r="19" spans="1:20" x14ac:dyDescent="0.2">
      <c r="A19" s="49">
        <v>294</v>
      </c>
      <c r="B19" s="40" t="s">
        <v>53</v>
      </c>
      <c r="C19" s="40" t="s">
        <v>52</v>
      </c>
      <c r="D19" s="17">
        <v>229</v>
      </c>
      <c r="E19" s="51">
        <v>30</v>
      </c>
      <c r="F19" s="18">
        <v>158</v>
      </c>
      <c r="G19" s="10">
        <f>(F19/D19)*100</f>
        <v>68.995633187772938</v>
      </c>
      <c r="H19" s="19">
        <v>0.4</v>
      </c>
      <c r="I19" s="20">
        <v>7.5</v>
      </c>
      <c r="J19" s="9">
        <f>8.588 + (0.465*F19)-(21.896*H19)+(3.005*I19)</f>
        <v>95.837099999999992</v>
      </c>
      <c r="K19" s="9">
        <f>(J19/F19)*100</f>
        <v>60.656392405063286</v>
      </c>
      <c r="L19" s="52">
        <v>1</v>
      </c>
      <c r="M19" s="39">
        <v>2</v>
      </c>
      <c r="N19" s="39">
        <v>2</v>
      </c>
      <c r="O19" s="51">
        <v>2</v>
      </c>
      <c r="P19" s="44" t="s">
        <v>0</v>
      </c>
      <c r="Q19" s="49" t="s">
        <v>0</v>
      </c>
      <c r="R19" s="55" t="str">
        <f>IF(AND(E19&gt;29.99,F19&gt;159,F19&lt;221,H19&gt;0.39,H19&lt;0.81,I19&gt;6.49,I19&lt;10.01,J19&gt;89.99,K19&gt;52.49,L19&gt;1.99,L19&lt;5.01,M19&gt;2.99,M19&lt;5.01,N19&gt;1.99,O19&gt;1.99,P19="N",Q19="N"),"Y","N")</f>
        <v>N</v>
      </c>
      <c r="S19" s="55" t="s">
        <v>49</v>
      </c>
      <c r="T19" s="55" t="str">
        <f>IF(AND(E19&gt;29.49,F19&gt;159,F19&lt;236,H19&gt;0.09,H19&lt;1.21,I19&gt;4.99,I19&lt;14.01,J19&gt;74.99,K19&gt;46.99,L19&gt;=0,L19&lt;10.01,M19&gt;0.99,M19&lt;6.01,N19&gt;0.99,O19&gt;0.99,P19="N",Q19="N",R19="N", S19="N"),"Y","N")</f>
        <v>N</v>
      </c>
    </row>
    <row r="20" spans="1:20" x14ac:dyDescent="0.2">
      <c r="A20" s="49">
        <v>292</v>
      </c>
      <c r="B20" s="40" t="s">
        <v>54</v>
      </c>
      <c r="C20" s="40" t="s">
        <v>52</v>
      </c>
      <c r="D20" s="17">
        <v>240</v>
      </c>
      <c r="E20" s="51">
        <v>30</v>
      </c>
      <c r="F20" s="18">
        <v>166</v>
      </c>
      <c r="G20" s="10">
        <f>(F20/D20)*100</f>
        <v>69.166666666666671</v>
      </c>
      <c r="H20" s="19">
        <v>0.4</v>
      </c>
      <c r="I20" s="20">
        <v>7.8</v>
      </c>
      <c r="J20" s="9">
        <f>8.588 + (0.465*F20)-(21.896*H20)+(3.005*I20)</f>
        <v>100.45859999999999</v>
      </c>
      <c r="K20" s="9">
        <f>(J20/F20)*100</f>
        <v>60.517228915662649</v>
      </c>
      <c r="L20" s="52">
        <v>2</v>
      </c>
      <c r="M20" s="39">
        <v>2</v>
      </c>
      <c r="N20" s="39">
        <v>2</v>
      </c>
      <c r="O20" s="51">
        <v>2</v>
      </c>
      <c r="P20" s="44" t="s">
        <v>0</v>
      </c>
      <c r="Q20" s="49" t="s">
        <v>0</v>
      </c>
      <c r="R20" s="55" t="str">
        <f>IF(AND(E20&gt;29.99,F20&gt;159,F20&lt;221,H20&gt;0.39,H20&lt;0.81,I20&gt;6.49,I20&lt;10.01,J20&gt;89.99,K20&gt;52.49,L20&gt;1.99,L20&lt;5.01,M20&gt;2.99,M20&lt;5.01,N20&gt;1.99,O20&gt;1.99,P20="N",Q20="N"),"Y","N")</f>
        <v>N</v>
      </c>
      <c r="S20" s="55" t="str">
        <f>IF(AND(E20&gt;29.49,F20&gt;159,F20&lt;236,H20&gt;0.09,H20&lt;1.21,I20&gt;4.99,I20&lt;14.01,J20&gt;74.99,K20&gt;47.99,L20&gt;0.99,L20&lt;5.01,M20&gt;1.99,M20&lt;6.01,N20&gt;1.99,O20&gt;1.99,P20="N",Q20="N",R20="N"),"Y","N")</f>
        <v>Y</v>
      </c>
      <c r="T20" s="55" t="str">
        <f>IF(AND(E20&gt;29.49,F20&gt;159,F20&lt;236,H20&gt;0.09,H20&lt;1.21,I20&gt;4.99,I20&lt;14.01,J20&gt;74.99,K20&gt;46.99,L20&gt;=0,L20&lt;10.01,M20&gt;0.99,M20&lt;6.01,N20&gt;0.99,O20&gt;0.99,P20="N",Q20="N",R20="N", S20="N"),"Y","N")</f>
        <v>N</v>
      </c>
    </row>
    <row r="21" spans="1:20" x14ac:dyDescent="0.2">
      <c r="A21" s="49">
        <v>455</v>
      </c>
      <c r="B21" s="40" t="s">
        <v>84</v>
      </c>
      <c r="C21" s="40" t="s">
        <v>83</v>
      </c>
      <c r="D21" s="39">
        <v>273</v>
      </c>
      <c r="E21" s="51">
        <v>30</v>
      </c>
      <c r="F21" s="41">
        <v>182</v>
      </c>
      <c r="G21" s="10">
        <f>(F21/D21)*100</f>
        <v>66.666666666666657</v>
      </c>
      <c r="H21" s="42">
        <v>0.4</v>
      </c>
      <c r="I21" s="43">
        <v>8.5</v>
      </c>
      <c r="J21" s="9">
        <f>8.588 + (0.465*F21)-(21.896*H21)+(3.005*I21)</f>
        <v>110.00210000000001</v>
      </c>
      <c r="K21" s="9">
        <f>(J21/F21)*100</f>
        <v>60.440714285714293</v>
      </c>
      <c r="L21" s="52">
        <v>2</v>
      </c>
      <c r="M21" s="39">
        <v>2</v>
      </c>
      <c r="N21" s="39">
        <v>2</v>
      </c>
      <c r="O21" s="51">
        <v>2</v>
      </c>
      <c r="P21" s="44" t="s">
        <v>0</v>
      </c>
      <c r="Q21" s="49" t="s">
        <v>0</v>
      </c>
      <c r="R21" s="55" t="str">
        <f>IF(AND(E21&gt;29.99,F21&gt;159,F21&lt;221,H21&gt;0.39,H21&lt;0.81,I21&gt;6.49,I21&lt;10.01,J21&gt;89.99,K21&gt;52.49,L21&gt;1.99,L21&lt;5.01,M21&gt;2.99,M21&lt;5.01,N21&gt;1.99,O21&gt;1.99,P21="N",Q21="N"),"Y","N")</f>
        <v>N</v>
      </c>
      <c r="S21" s="55" t="str">
        <f>IF(AND(E21&gt;29.49,F21&gt;159,F21&lt;236,H21&gt;0.09,H21&lt;1.21,I21&gt;4.99,I21&lt;14.01,J21&gt;74.99,K21&gt;47.99,L21&gt;0.99,L21&lt;5.01,M21&gt;1.99,M21&lt;6.01,N21&gt;1.99,O21&gt;1.99,P21="N",Q21="N",R21="N"),"Y","N")</f>
        <v>Y</v>
      </c>
      <c r="T21" s="55" t="str">
        <f>IF(AND(E21&gt;29.49,F21&gt;159,F21&lt;236,H21&gt;0.09,H21&lt;1.21,I21&gt;4.99,I21&lt;14.01,J21&gt;74.99,K21&gt;46.99,L21&gt;=0,L21&lt;10.01,M21&gt;0.99,M21&lt;6.01,N21&gt;0.99,O21&gt;0.99,P21="N",Q21="N",R21="N", S21="N"),"Y","N")</f>
        <v>N</v>
      </c>
    </row>
    <row r="22" spans="1:20" x14ac:dyDescent="0.2">
      <c r="A22" s="49">
        <v>306</v>
      </c>
      <c r="B22" s="40" t="s">
        <v>58</v>
      </c>
      <c r="C22" s="40" t="s">
        <v>38</v>
      </c>
      <c r="D22" s="17">
        <v>257</v>
      </c>
      <c r="E22" s="51">
        <v>30</v>
      </c>
      <c r="F22" s="18">
        <v>176</v>
      </c>
      <c r="G22" s="10">
        <f>(F22/D22)*100</f>
        <v>68.482490272373539</v>
      </c>
      <c r="H22" s="19">
        <v>0.4</v>
      </c>
      <c r="I22" s="20">
        <v>7.8</v>
      </c>
      <c r="J22" s="9">
        <f>8.588 + (0.465*F22)-(21.896*H22)+(3.005*I22)</f>
        <v>105.1086</v>
      </c>
      <c r="K22" s="9">
        <f>(J22/F22)*100</f>
        <v>59.720795454545453</v>
      </c>
      <c r="L22" s="52">
        <v>2</v>
      </c>
      <c r="M22" s="39">
        <v>2</v>
      </c>
      <c r="N22" s="39">
        <v>2</v>
      </c>
      <c r="O22" s="51">
        <v>2</v>
      </c>
      <c r="P22" s="44" t="s">
        <v>0</v>
      </c>
      <c r="Q22" s="49" t="s">
        <v>0</v>
      </c>
      <c r="R22" s="55" t="str">
        <f>IF(AND(E22&gt;29.99,F22&gt;159,F22&lt;221,H22&gt;0.39,H22&lt;0.81,I22&gt;6.49,I22&lt;10.01,J22&gt;89.99,K22&gt;52.49,L22&gt;1.99,L22&lt;5.01,M22&gt;2.99,M22&lt;5.01,N22&gt;1.99,O22&gt;1.99,P22="N",Q22="N"),"Y","N")</f>
        <v>N</v>
      </c>
      <c r="S22" s="55" t="str">
        <f>IF(AND(E22&gt;29.49,F22&gt;159,F22&lt;236,H22&gt;0.09,H22&lt;1.21,I22&gt;4.99,I22&lt;14.01,J22&gt;74.99,K22&gt;47.99,L22&gt;0.99,L22&lt;5.01,M22&gt;1.99,M22&lt;6.01,N22&gt;1.99,O22&gt;1.99,P22="N",Q22="N",R22="N"),"Y","N")</f>
        <v>Y</v>
      </c>
      <c r="T22" s="55" t="str">
        <f>IF(AND(E22&gt;29.49,F22&gt;159,F22&lt;236,H22&gt;0.09,H22&lt;1.21,I22&gt;4.99,I22&lt;14.01,J22&gt;74.99,K22&gt;46.99,L22&gt;=0,L22&lt;10.01,M22&gt;0.99,M22&lt;6.01,N22&gt;0.99,O22&gt;0.99,P22="N",Q22="N",R22="N", S22="N"),"Y","N")</f>
        <v>N</v>
      </c>
    </row>
    <row r="23" spans="1:20" x14ac:dyDescent="0.2">
      <c r="A23" s="49">
        <v>518</v>
      </c>
      <c r="B23" s="40" t="s">
        <v>87</v>
      </c>
      <c r="C23" s="40" t="s">
        <v>38</v>
      </c>
      <c r="D23" s="39">
        <v>261</v>
      </c>
      <c r="E23" s="51">
        <v>30</v>
      </c>
      <c r="F23" s="41">
        <v>176</v>
      </c>
      <c r="G23" s="10">
        <f>(F23/D23)*100</f>
        <v>67.432950191570882</v>
      </c>
      <c r="H23" s="42">
        <v>0.4</v>
      </c>
      <c r="I23" s="43">
        <v>7.8</v>
      </c>
      <c r="J23" s="9">
        <f>8.588 + (0.465*F23)-(21.896*H23)+(3.005*I23)</f>
        <v>105.1086</v>
      </c>
      <c r="K23" s="9">
        <f>(J23/F23)*100</f>
        <v>59.720795454545453</v>
      </c>
      <c r="L23" s="52">
        <v>2</v>
      </c>
      <c r="M23" s="39">
        <v>2</v>
      </c>
      <c r="N23" s="39">
        <v>2</v>
      </c>
      <c r="O23" s="51">
        <v>2</v>
      </c>
      <c r="P23" s="44" t="s">
        <v>0</v>
      </c>
      <c r="Q23" s="49" t="s">
        <v>0</v>
      </c>
      <c r="R23" s="55" t="str">
        <f>IF(AND(E23&gt;29.99,F23&gt;159,F23&lt;221,H23&gt;0.39,H23&lt;0.81,I23&gt;6.49,I23&lt;10.01,J23&gt;89.99,K23&gt;52.49,L23&gt;1.99,L23&lt;5.01,M23&gt;2.99,M23&lt;5.01,N23&gt;1.99,O23&gt;1.99,P23="N",Q23="N"),"Y","N")</f>
        <v>N</v>
      </c>
      <c r="S23" s="55" t="str">
        <f>IF(AND(E23&gt;29.49,F23&gt;159,F23&lt;236,H23&gt;0.09,H23&lt;1.21,I23&gt;4.99,I23&lt;14.01,J23&gt;74.99,K23&gt;47.99,L23&gt;0.99,L23&lt;5.01,M23&gt;1.99,M23&lt;6.01,N23&gt;1.99,O23&gt;1.99,P23="N",Q23="N",R23="N"),"Y","N")</f>
        <v>Y</v>
      </c>
      <c r="T23" s="55" t="str">
        <f>IF(AND(E23&gt;29.49,F23&gt;159,F23&lt;236,H23&gt;0.09,H23&lt;1.21,I23&gt;4.99,I23&lt;14.01,J23&gt;74.99,K23&gt;46.99,L23&gt;=0,L23&lt;10.01,M23&gt;0.99,M23&lt;6.01,N23&gt;0.99,O23&gt;0.99,P23="N",Q23="N",R23="N", S23="N"),"Y","N")</f>
        <v>N</v>
      </c>
    </row>
    <row r="24" spans="1:20" x14ac:dyDescent="0.2">
      <c r="A24" s="49">
        <v>277</v>
      </c>
      <c r="B24" s="40" t="s">
        <v>48</v>
      </c>
      <c r="C24" s="40" t="s">
        <v>45</v>
      </c>
      <c r="D24" s="17">
        <v>292</v>
      </c>
      <c r="E24" s="51">
        <v>30</v>
      </c>
      <c r="F24" s="18">
        <v>204</v>
      </c>
      <c r="G24" s="10">
        <f>(F24/D24)*100</f>
        <v>69.863013698630141</v>
      </c>
      <c r="H24" s="19">
        <v>0.6</v>
      </c>
      <c r="I24" s="20">
        <v>10.4</v>
      </c>
      <c r="J24" s="9">
        <f>8.588 + (0.465*F24)-(21.896*H24)+(3.005*I24)</f>
        <v>121.56239999999998</v>
      </c>
      <c r="K24" s="9">
        <f>(J24/F24)*100</f>
        <v>59.589411764705872</v>
      </c>
      <c r="L24" s="53">
        <v>2</v>
      </c>
      <c r="M24" s="54">
        <v>2</v>
      </c>
      <c r="N24" s="54">
        <v>2</v>
      </c>
      <c r="O24" s="51">
        <v>2</v>
      </c>
      <c r="P24" s="44" t="s">
        <v>0</v>
      </c>
      <c r="Q24" s="49" t="s">
        <v>0</v>
      </c>
      <c r="R24" s="55" t="str">
        <f>IF(AND(E24&gt;29.99,F24&gt;159,F24&lt;221,H24&gt;0.39,H24&lt;0.81,I24&gt;6.49,I24&lt;10.01,J24&gt;89.99,K24&gt;52.49,L24&gt;1.99,L24&lt;5.01,M24&gt;2.99,M24&lt;5.01,N24&gt;1.99,O24&gt;1.99,P24="N",Q24="N"),"Y","N")</f>
        <v>N</v>
      </c>
      <c r="S24" s="55" t="str">
        <f>IF(AND(E24&gt;29.49,F24&gt;159,F24&lt;236,H24&gt;0.09,H24&lt;1.21,I24&gt;4.99,I24&lt;14.01,J24&gt;74.99,K24&gt;47.99,L24&gt;0.99,L24&lt;5.01,M24&gt;1.99,M24&lt;6.01,N24&gt;1.99,O24&gt;1.99,P24="N",Q24="N",R24="N"),"Y","N")</f>
        <v>Y</v>
      </c>
      <c r="T24" s="55" t="str">
        <f>IF(AND(E24&gt;29.49,F24&gt;159,F24&lt;236,H24&gt;0.09,H24&lt;1.21,I24&gt;4.99,I24&lt;14.01,J24&gt;74.99,K24&gt;46.99,L24&gt;=0,L24&lt;10.01,M24&gt;0.99,M24&lt;6.01,N24&gt;0.99,O24&gt;0.99,P24="N",Q24="N",R24="N", S24="N"),"Y","N")</f>
        <v>N</v>
      </c>
    </row>
    <row r="25" spans="1:20" x14ac:dyDescent="0.2">
      <c r="A25" s="49">
        <v>280</v>
      </c>
      <c r="B25" s="38" t="s">
        <v>47</v>
      </c>
      <c r="C25" s="38" t="s">
        <v>45</v>
      </c>
      <c r="D25" s="17">
        <v>287</v>
      </c>
      <c r="E25" s="51">
        <v>30</v>
      </c>
      <c r="F25" s="18">
        <v>200</v>
      </c>
      <c r="G25" s="8">
        <f>(F25/D25)*100</f>
        <v>69.686411149825787</v>
      </c>
      <c r="H25" s="19">
        <v>0.6</v>
      </c>
      <c r="I25" s="20">
        <v>10.1</v>
      </c>
      <c r="J25" s="9">
        <f>8.588 + (0.465*F25)-(21.896*H25)+(3.005*I25)</f>
        <v>118.80089999999998</v>
      </c>
      <c r="K25" s="9">
        <f>(J25/F25)*100</f>
        <v>59.400449999999992</v>
      </c>
      <c r="L25" s="53">
        <v>2</v>
      </c>
      <c r="M25" s="54">
        <v>2</v>
      </c>
      <c r="N25" s="54">
        <v>2</v>
      </c>
      <c r="O25" s="51">
        <v>2</v>
      </c>
      <c r="P25" s="44" t="s">
        <v>0</v>
      </c>
      <c r="Q25" s="49" t="s">
        <v>0</v>
      </c>
      <c r="R25" s="55" t="str">
        <f>IF(AND(E25&gt;29.99,F25&gt;159,F25&lt;221,H25&gt;0.39,H25&lt;0.81,I25&gt;6.49,I25&lt;10.01,J25&gt;89.99,K25&gt;52.49,L25&gt;1.99,L25&lt;5.01,M25&gt;2.99,M25&lt;5.01,N25&gt;1.99,O25&gt;1.99,P25="N",Q25="N"),"Y","N")</f>
        <v>N</v>
      </c>
      <c r="S25" s="55" t="str">
        <f>IF(AND(E25&gt;29.49,F25&gt;159,F25&lt;236,H25&gt;0.09,H25&lt;1.21,I25&gt;4.99,I25&lt;14.01,J25&gt;74.99,K25&gt;47.99,L25&gt;0.99,L25&lt;5.01,M25&gt;1.99,M25&lt;6.01,N25&gt;1.99,O25&gt;1.99,P25="N",Q25="N",R25="N"),"Y","N")</f>
        <v>Y</v>
      </c>
      <c r="T25" s="55" t="str">
        <f>IF(AND(E25&gt;29.49,F25&gt;159,F25&lt;236,H25&gt;0.09,H25&lt;1.21,I25&gt;4.99,I25&lt;14.01,J25&gt;74.99,K25&gt;46.99,L25&gt;=0,L25&lt;10.01,M25&gt;0.99,M25&lt;6.01,N25&gt;0.99,O25&gt;0.99,P25="N",Q25="N",R25="N", S25="N"),"Y","N")</f>
        <v>N</v>
      </c>
    </row>
    <row r="26" spans="1:20" x14ac:dyDescent="0.2">
      <c r="A26" s="49">
        <v>415</v>
      </c>
      <c r="B26" s="40" t="s">
        <v>71</v>
      </c>
      <c r="C26" s="40" t="s">
        <v>45</v>
      </c>
      <c r="D26" s="17">
        <v>282</v>
      </c>
      <c r="E26" s="51">
        <v>30</v>
      </c>
      <c r="F26" s="18">
        <v>184</v>
      </c>
      <c r="G26" s="10">
        <f>(F26/D26)*100</f>
        <v>65.248226950354621</v>
      </c>
      <c r="H26" s="19">
        <v>0.4</v>
      </c>
      <c r="I26" s="20">
        <v>7.9</v>
      </c>
      <c r="J26" s="9">
        <f>8.588 + (0.465*F26)-(21.896*H26)+(3.005*I26)</f>
        <v>109.12909999999999</v>
      </c>
      <c r="K26" s="9">
        <f>(J26/F26)*100</f>
        <v>59.309293478260869</v>
      </c>
      <c r="L26" s="52">
        <v>1</v>
      </c>
      <c r="M26" s="39">
        <v>2</v>
      </c>
      <c r="N26" s="39">
        <v>2</v>
      </c>
      <c r="O26" s="51">
        <v>2</v>
      </c>
      <c r="P26" s="44" t="s">
        <v>0</v>
      </c>
      <c r="Q26" s="49" t="s">
        <v>0</v>
      </c>
      <c r="R26" s="55" t="str">
        <f>IF(AND(E26&gt;29.99,F26&gt;159,F26&lt;221,H26&gt;0.39,H26&lt;0.81,I26&gt;6.49,I26&lt;10.01,J26&gt;89.99,K26&gt;52.49,L26&gt;1.99,L26&lt;5.01,M26&gt;2.99,M26&lt;5.01,N26&gt;1.99,O26&gt;1.99,P26="N",Q26="N"),"Y","N")</f>
        <v>N</v>
      </c>
      <c r="S26" s="55" t="str">
        <f>IF(AND(E26&gt;29.49,F26&gt;159,F26&lt;236,H26&gt;0.09,H26&lt;1.21,I26&gt;4.99,I26&lt;14.01,J26&gt;74.99,K26&gt;47.99,L26&gt;0.99,L26&lt;5.01,M26&gt;1.99,M26&lt;6.01,N26&gt;1.99,O26&gt;1.99,P26="N",Q26="N",R26="N"),"Y","N")</f>
        <v>Y</v>
      </c>
      <c r="T26" s="55" t="str">
        <f>IF(AND(E26&gt;29.49,F26&gt;159,F26&lt;236,H26&gt;0.09,H26&lt;1.21,I26&gt;4.99,I26&lt;14.01,J26&gt;74.99,K26&gt;46.99,L26&gt;=0,L26&lt;10.01,M26&gt;0.99,M26&lt;6.01,N26&gt;0.99,O26&gt;0.99,P26="N",Q26="N",R26="N", S26="N"),"Y","N")</f>
        <v>N</v>
      </c>
    </row>
    <row r="27" spans="1:20" x14ac:dyDescent="0.2">
      <c r="A27" s="49">
        <v>286</v>
      </c>
      <c r="B27" s="40" t="s">
        <v>44</v>
      </c>
      <c r="C27" s="40" t="s">
        <v>43</v>
      </c>
      <c r="D27" s="17">
        <v>294</v>
      </c>
      <c r="E27" s="51">
        <v>30</v>
      </c>
      <c r="F27" s="18">
        <v>204</v>
      </c>
      <c r="G27" s="10">
        <f>(F27/D27)*100</f>
        <v>69.387755102040813</v>
      </c>
      <c r="H27" s="19">
        <v>0.4</v>
      </c>
      <c r="I27" s="20">
        <v>8.6999999999999993</v>
      </c>
      <c r="J27" s="9">
        <f>8.588 + (0.465*F27)-(21.896*H27)+(3.005*I27)</f>
        <v>120.8331</v>
      </c>
      <c r="K27" s="9">
        <f>(J27/F27)*100</f>
        <v>59.231911764705877</v>
      </c>
      <c r="L27" s="53">
        <v>2</v>
      </c>
      <c r="M27" s="54">
        <v>2</v>
      </c>
      <c r="N27" s="54">
        <v>2</v>
      </c>
      <c r="O27" s="51">
        <v>2</v>
      </c>
      <c r="P27" s="44" t="s">
        <v>0</v>
      </c>
      <c r="Q27" s="49" t="s">
        <v>0</v>
      </c>
      <c r="R27" s="55" t="str">
        <f>IF(AND(E27&gt;29.99,F27&gt;159,F27&lt;221,H27&gt;0.39,H27&lt;0.81,I27&gt;6.49,I27&lt;10.01,J27&gt;89.99,K27&gt;52.49,L27&gt;1.99,L27&lt;5.01,M27&gt;2.99,M27&lt;5.01,N27&gt;1.99,O27&gt;1.99,P27="N",Q27="N"),"Y","N")</f>
        <v>N</v>
      </c>
      <c r="S27" s="55" t="str">
        <f>IF(AND(E27&gt;29.49,F27&gt;159,F27&lt;236,H27&gt;0.09,H27&lt;1.21,I27&gt;4.99,I27&lt;14.01,J27&gt;74.99,K27&gt;47.99,L27&gt;0.99,L27&lt;5.01,M27&gt;1.99,M27&lt;6.01,N27&gt;1.99,O27&gt;1.99,P27="N",Q27="N",R27="N"),"Y","N")</f>
        <v>Y</v>
      </c>
      <c r="T27" s="55" t="str">
        <f>IF(AND(E27&gt;29.49,F27&gt;159,F27&lt;236,H27&gt;0.09,H27&lt;1.21,I27&gt;4.99,I27&lt;14.01,J27&gt;74.99,K27&gt;46.99,L27&gt;=0,L27&lt;10.01,M27&gt;0.99,M27&lt;6.01,N27&gt;0.99,O27&gt;0.99,P27="N",Q27="N",R27="N", S27="N"),"Y","N")</f>
        <v>N</v>
      </c>
    </row>
    <row r="28" spans="1:20" x14ac:dyDescent="0.2">
      <c r="A28" s="49">
        <v>299</v>
      </c>
      <c r="B28" s="40" t="s">
        <v>55</v>
      </c>
      <c r="C28" s="40" t="s">
        <v>52</v>
      </c>
      <c r="D28" s="17">
        <v>253</v>
      </c>
      <c r="E28" s="51">
        <v>30</v>
      </c>
      <c r="F28" s="18">
        <v>172</v>
      </c>
      <c r="G28" s="10">
        <f>(F28/D28)*100</f>
        <v>67.984189723320156</v>
      </c>
      <c r="H28" s="19">
        <v>0.6</v>
      </c>
      <c r="I28" s="20">
        <v>8.4</v>
      </c>
      <c r="J28" s="9">
        <f>8.588 + (0.465*F28)-(21.896*H28)+(3.005*I28)</f>
        <v>100.6724</v>
      </c>
      <c r="K28" s="9">
        <f>(J28/F28)*100</f>
        <v>58.530465116279061</v>
      </c>
      <c r="L28" s="52">
        <v>1</v>
      </c>
      <c r="M28" s="39">
        <v>2</v>
      </c>
      <c r="N28" s="39">
        <v>2</v>
      </c>
      <c r="O28" s="51">
        <v>2</v>
      </c>
      <c r="P28" s="44" t="s">
        <v>0</v>
      </c>
      <c r="Q28" s="49" t="s">
        <v>0</v>
      </c>
      <c r="R28" s="55" t="str">
        <f>IF(AND(E28&gt;29.99,F28&gt;159,F28&lt;221,H28&gt;0.39,H28&lt;0.81,I28&gt;6.49,I28&lt;10.01,J28&gt;89.99,K28&gt;52.49,L28&gt;1.99,L28&lt;5.01,M28&gt;2.99,M28&lt;5.01,N28&gt;1.99,O28&gt;1.99,P28="N",Q28="N"),"Y","N")</f>
        <v>N</v>
      </c>
      <c r="S28" s="55" t="str">
        <f>IF(AND(E28&gt;29.49,F28&gt;159,F28&lt;236,H28&gt;0.09,H28&lt;1.21,I28&gt;4.99,I28&lt;14.01,J28&gt;74.99,K28&gt;47.99,L28&gt;0.99,L28&lt;5.01,M28&gt;1.99,M28&lt;6.01,N28&gt;1.99,O28&gt;1.99,P28="N",Q28="N",R28="N"),"Y","N")</f>
        <v>Y</v>
      </c>
      <c r="T28" s="55" t="str">
        <f>IF(AND(E28&gt;29.49,F28&gt;159,F28&lt;236,H28&gt;0.09,H28&lt;1.21,I28&gt;4.99,I28&lt;14.01,J28&gt;74.99,K28&gt;46.99,L28&gt;=0,L28&lt;10.01,M28&gt;0.99,M28&lt;6.01,N28&gt;0.99,O28&gt;0.99,P28="N",Q28="N",R28="N", S28="N"),"Y","N")</f>
        <v>N</v>
      </c>
    </row>
    <row r="29" spans="1:20" x14ac:dyDescent="0.2">
      <c r="A29" s="49">
        <v>355</v>
      </c>
      <c r="B29" s="40" t="s">
        <v>64</v>
      </c>
      <c r="C29" s="40" t="s">
        <v>38</v>
      </c>
      <c r="D29" s="17">
        <v>261</v>
      </c>
      <c r="E29" s="51">
        <v>30</v>
      </c>
      <c r="F29" s="18">
        <v>176</v>
      </c>
      <c r="G29" s="10">
        <f>(F29/D29)*100</f>
        <v>67.432950191570882</v>
      </c>
      <c r="H29" s="19">
        <v>0.6</v>
      </c>
      <c r="I29" s="20">
        <v>8.5</v>
      </c>
      <c r="J29" s="9">
        <f>8.588 + (0.465*F29)-(21.896*H29)+(3.005*I29)</f>
        <v>102.8329</v>
      </c>
      <c r="K29" s="9">
        <f>(J29/F29)*100</f>
        <v>58.427784090909086</v>
      </c>
      <c r="L29" s="52">
        <v>2</v>
      </c>
      <c r="M29" s="39">
        <v>2</v>
      </c>
      <c r="N29" s="39">
        <v>2</v>
      </c>
      <c r="O29" s="51">
        <v>2</v>
      </c>
      <c r="P29" s="44" t="s">
        <v>0</v>
      </c>
      <c r="Q29" s="49" t="s">
        <v>0</v>
      </c>
      <c r="R29" s="55" t="str">
        <f>IF(AND(E29&gt;29.99,F29&gt;159,F29&lt;221,H29&gt;0.39,H29&lt;0.81,I29&gt;6.49,I29&lt;10.01,J29&gt;89.99,K29&gt;52.49,L29&gt;1.99,L29&lt;5.01,M29&gt;2.99,M29&lt;5.01,N29&gt;1.99,O29&gt;1.99,P29="N",Q29="N"),"Y","N")</f>
        <v>N</v>
      </c>
      <c r="S29" s="55" t="str">
        <f>IF(AND(E29&gt;29.49,F29&gt;159,F29&lt;236,H29&gt;0.09,H29&lt;1.21,I29&gt;4.99,I29&lt;14.01,J29&gt;74.99,K29&gt;47.99,L29&gt;0.99,L29&lt;5.01,M29&gt;1.99,M29&lt;6.01,N29&gt;1.99,O29&gt;1.99,P29="N",Q29="N",R29="N"),"Y","N")</f>
        <v>Y</v>
      </c>
      <c r="T29" s="55" t="str">
        <f>IF(AND(E29&gt;29.49,F29&gt;159,F29&lt;236,H29&gt;0.09,H29&lt;1.21,I29&gt;4.99,I29&lt;14.01,J29&gt;74.99,K29&gt;46.99,L29&gt;=0,L29&lt;10.01,M29&gt;0.99,M29&lt;6.01,N29&gt;0.99,O29&gt;0.99,P29="N",Q29="N",R29="N", S29="N"),"Y","N")</f>
        <v>N</v>
      </c>
    </row>
    <row r="30" spans="1:20" x14ac:dyDescent="0.2">
      <c r="A30" s="49">
        <v>281</v>
      </c>
      <c r="B30" s="40" t="s">
        <v>46</v>
      </c>
      <c r="C30" s="40" t="s">
        <v>45</v>
      </c>
      <c r="D30" s="17">
        <v>270</v>
      </c>
      <c r="E30" s="51">
        <v>30</v>
      </c>
      <c r="F30" s="18">
        <v>182</v>
      </c>
      <c r="G30" s="10">
        <f>(F30/D30)*100</f>
        <v>67.407407407407405</v>
      </c>
      <c r="H30" s="19">
        <v>0.6</v>
      </c>
      <c r="I30" s="20">
        <v>8.6</v>
      </c>
      <c r="J30" s="9">
        <f>8.588 + (0.465*F30)-(21.896*H30)+(3.005*I30)</f>
        <v>105.92339999999999</v>
      </c>
      <c r="K30" s="9">
        <f>(J30/F30)*100</f>
        <v>58.199670329670326</v>
      </c>
      <c r="L30" s="53">
        <v>2</v>
      </c>
      <c r="M30" s="54">
        <v>2</v>
      </c>
      <c r="N30" s="54">
        <v>2</v>
      </c>
      <c r="O30" s="51">
        <v>2</v>
      </c>
      <c r="P30" s="44" t="s">
        <v>0</v>
      </c>
      <c r="Q30" s="49" t="s">
        <v>0</v>
      </c>
      <c r="R30" s="55" t="str">
        <f>IF(AND(E30&gt;29.99,F30&gt;159,F30&lt;221,H30&gt;0.39,H30&lt;0.81,I30&gt;6.49,I30&lt;10.01,J30&gt;89.99,K30&gt;52.49,L30&gt;1.99,L30&lt;5.01,M30&gt;2.99,M30&lt;5.01,N30&gt;1.99,O30&gt;1.99,P30="N",Q30="N"),"Y","N")</f>
        <v>N</v>
      </c>
      <c r="S30" s="55" t="str">
        <f>IF(AND(E30&gt;29.49,F30&gt;159,F30&lt;236,H30&gt;0.09,H30&lt;1.21,I30&gt;4.99,I30&lt;14.01,J30&gt;74.99,K30&gt;47.99,L30&gt;0.99,L30&lt;5.01,M30&gt;1.99,M30&lt;6.01,N30&gt;1.99,O30&gt;1.99,P30="N",Q30="N",R30="N"),"Y","N")</f>
        <v>Y</v>
      </c>
      <c r="T30" s="55" t="str">
        <f>IF(AND(E30&gt;29.49,F30&gt;159,F30&lt;236,H30&gt;0.09,H30&lt;1.21,I30&gt;4.99,I30&lt;14.01,J30&gt;74.99,K30&gt;46.99,L30&gt;=0,L30&lt;10.01,M30&gt;0.99,M30&lt;6.01,N30&gt;0.99,O30&gt;0.99,P30="N",Q30="N",R30="N", S30="N"),"Y","N")</f>
        <v>N</v>
      </c>
    </row>
    <row r="31" spans="1:20" x14ac:dyDescent="0.2">
      <c r="A31" s="49">
        <v>379</v>
      </c>
      <c r="B31" s="40" t="s">
        <v>66</v>
      </c>
      <c r="C31" s="40" t="s">
        <v>42</v>
      </c>
      <c r="D31" s="17">
        <v>284</v>
      </c>
      <c r="E31" s="51">
        <v>30</v>
      </c>
      <c r="F31" s="18">
        <v>184</v>
      </c>
      <c r="G31" s="10">
        <f>(F31/D31)*100</f>
        <v>64.788732394366207</v>
      </c>
      <c r="H31" s="19">
        <v>0.5</v>
      </c>
      <c r="I31" s="20">
        <v>7.8</v>
      </c>
      <c r="J31" s="9">
        <f>8.588 + (0.465*F31)-(21.896*H31)+(3.005*I31)</f>
        <v>106.63899999999998</v>
      </c>
      <c r="K31" s="9">
        <f>(J31/F31)*100</f>
        <v>57.955978260869557</v>
      </c>
      <c r="L31" s="52">
        <v>1</v>
      </c>
      <c r="M31" s="39">
        <v>2</v>
      </c>
      <c r="N31" s="39">
        <v>2</v>
      </c>
      <c r="O31" s="51">
        <v>2</v>
      </c>
      <c r="P31" s="44" t="s">
        <v>0</v>
      </c>
      <c r="Q31" s="49" t="s">
        <v>0</v>
      </c>
      <c r="R31" s="55" t="str">
        <f>IF(AND(E31&gt;29.99,F31&gt;159,F31&lt;221,H31&gt;0.39,H31&lt;0.81,I31&gt;6.49,I31&lt;10.01,J31&gt;89.99,K31&gt;52.49,L31&gt;1.99,L31&lt;5.01,M31&gt;2.99,M31&lt;5.01,N31&gt;1.99,O31&gt;1.99,P31="N",Q31="N"),"Y","N")</f>
        <v>N</v>
      </c>
      <c r="S31" s="55" t="str">
        <f>IF(AND(E31&gt;29.49,F31&gt;159,F31&lt;236,H31&gt;0.09,H31&lt;1.21,I31&gt;4.99,I31&lt;14.01,J31&gt;74.99,K31&gt;47.99,L31&gt;0.99,L31&lt;5.01,M31&gt;1.99,M31&lt;6.01,N31&gt;1.99,O31&gt;1.99,P31="N",Q31="N",R31="N"),"Y","N")</f>
        <v>Y</v>
      </c>
      <c r="T31" s="55" t="str">
        <f>IF(AND(E31&gt;29.49,F31&gt;159,F31&lt;236,H31&gt;0.09,H31&lt;1.21,I31&gt;4.99,I31&lt;14.01,J31&gt;74.99,K31&gt;46.99,L31&gt;=0,L31&lt;10.01,M31&gt;0.99,M31&lt;6.01,N31&gt;0.99,O31&gt;0.99,P31="N",Q31="N",R31="N", S31="N"),"Y","N")</f>
        <v>N</v>
      </c>
    </row>
    <row r="32" spans="1:20" x14ac:dyDescent="0.2">
      <c r="A32" s="49">
        <v>444</v>
      </c>
      <c r="B32" s="40" t="s">
        <v>75</v>
      </c>
      <c r="C32" s="40" t="s">
        <v>76</v>
      </c>
      <c r="D32" s="39">
        <v>263</v>
      </c>
      <c r="E32" s="51">
        <v>30</v>
      </c>
      <c r="F32" s="41">
        <v>178</v>
      </c>
      <c r="G32" s="10">
        <f>(F32/D32)*100</f>
        <v>67.680608365019012</v>
      </c>
      <c r="H32" s="42">
        <v>0.6</v>
      </c>
      <c r="I32" s="43">
        <v>8.1</v>
      </c>
      <c r="J32" s="9">
        <f>8.588 + (0.465*F32)-(21.896*H32)+(3.005*I32)</f>
        <v>102.5609</v>
      </c>
      <c r="K32" s="9">
        <f>(J32/F32)*100</f>
        <v>57.618483146067426</v>
      </c>
      <c r="L32" s="52">
        <v>2</v>
      </c>
      <c r="M32" s="39">
        <v>2</v>
      </c>
      <c r="N32" s="39">
        <v>2</v>
      </c>
      <c r="O32" s="51">
        <v>2</v>
      </c>
      <c r="P32" s="44" t="s">
        <v>0</v>
      </c>
      <c r="Q32" s="49" t="s">
        <v>0</v>
      </c>
      <c r="R32" s="55" t="str">
        <f>IF(AND(E32&gt;29.99,F32&gt;159,F32&lt;221,H32&gt;0.39,H32&lt;0.81,I32&gt;6.49,I32&lt;10.01,J32&gt;89.99,K32&gt;52.49,L32&gt;1.99,L32&lt;5.01,M32&gt;2.99,M32&lt;5.01,N32&gt;1.99,O32&gt;1.99,P32="N",Q32="N"),"Y","N")</f>
        <v>N</v>
      </c>
      <c r="S32" s="55" t="str">
        <f>IF(AND(E32&gt;29.49,F32&gt;159,F32&lt;236,H32&gt;0.09,H32&lt;1.21,I32&gt;4.99,I32&lt;14.01,J32&gt;74.99,K32&gt;47.99,L32&gt;0.99,L32&lt;5.01,M32&gt;1.99,M32&lt;6.01,N32&gt;1.99,O32&gt;1.99,P32="N",Q32="N",R32="N"),"Y","N")</f>
        <v>Y</v>
      </c>
      <c r="T32" s="55" t="str">
        <f>IF(AND(E32&gt;29.49,F32&gt;159,F32&lt;236,H32&gt;0.09,H32&lt;1.21,I32&gt;4.99,I32&lt;14.01,J32&gt;74.99,K32&gt;46.99,L32&gt;=0,L32&lt;10.01,M32&gt;0.99,M32&lt;6.01,N32&gt;0.99,O32&gt;0.99,P32="N",Q32="N",R32="N", S32="N"),"Y","N")</f>
        <v>N</v>
      </c>
    </row>
    <row r="33" spans="1:20" x14ac:dyDescent="0.2">
      <c r="A33" s="49">
        <v>445</v>
      </c>
      <c r="B33" s="40" t="s">
        <v>77</v>
      </c>
      <c r="C33" s="40" t="s">
        <v>78</v>
      </c>
      <c r="D33" s="39">
        <v>258</v>
      </c>
      <c r="E33" s="51">
        <v>30</v>
      </c>
      <c r="F33" s="41">
        <v>184</v>
      </c>
      <c r="G33" s="10">
        <f>(F33/D33)*100</f>
        <v>71.31782945736434</v>
      </c>
      <c r="H33" s="42">
        <v>0.5</v>
      </c>
      <c r="I33" s="43">
        <v>7.5</v>
      </c>
      <c r="J33" s="9">
        <f>8.588 + (0.465*F33)-(21.896*H33)+(3.005*I33)</f>
        <v>105.73749999999998</v>
      </c>
      <c r="K33" s="9">
        <f>(J33/F33)*100</f>
        <v>57.466032608695642</v>
      </c>
      <c r="L33" s="52">
        <v>2</v>
      </c>
      <c r="M33" s="39">
        <v>2</v>
      </c>
      <c r="N33" s="39">
        <v>2</v>
      </c>
      <c r="O33" s="51">
        <v>2</v>
      </c>
      <c r="P33" s="44" t="s">
        <v>0</v>
      </c>
      <c r="Q33" s="49" t="s">
        <v>0</v>
      </c>
      <c r="R33" s="55" t="str">
        <f>IF(AND(E33&gt;29.99,F33&gt;159,F33&lt;221,H33&gt;0.39,H33&lt;0.81,I33&gt;6.49,I33&lt;10.01,J33&gt;89.99,K33&gt;52.49,L33&gt;1.99,L33&lt;5.01,M33&gt;2.99,M33&lt;5.01,N33&gt;1.99,O33&gt;1.99,P33="N",Q33="N"),"Y","N")</f>
        <v>N</v>
      </c>
      <c r="S33" s="55" t="str">
        <f>IF(AND(E33&gt;29.49,F33&gt;159,F33&lt;236,H33&gt;0.09,H33&lt;1.21,I33&gt;4.99,I33&lt;14.01,J33&gt;74.99,K33&gt;47.99,L33&gt;0.99,L33&lt;5.01,M33&gt;1.99,M33&lt;6.01,N33&gt;1.99,O33&gt;1.99,P33="N",Q33="N",R33="N"),"Y","N")</f>
        <v>Y</v>
      </c>
      <c r="T33" s="55" t="str">
        <f>IF(AND(E33&gt;29.49,F33&gt;159,F33&lt;236,H33&gt;0.09,H33&lt;1.21,I33&gt;4.99,I33&lt;14.01,J33&gt;74.99,K33&gt;46.99,L33&gt;=0,L33&lt;10.01,M33&gt;0.99,M33&lt;6.01,N33&gt;0.99,O33&gt;0.99,P33="N",Q33="N",R33="N", S33="N"),"Y","N")</f>
        <v>N</v>
      </c>
    </row>
    <row r="34" spans="1:20" x14ac:dyDescent="0.2">
      <c r="A34" s="49">
        <v>523</v>
      </c>
      <c r="B34" s="40" t="s">
        <v>90</v>
      </c>
      <c r="C34" s="40" t="s">
        <v>38</v>
      </c>
      <c r="D34" s="39">
        <v>247</v>
      </c>
      <c r="E34" s="51">
        <v>30</v>
      </c>
      <c r="F34" s="41">
        <v>174</v>
      </c>
      <c r="G34" s="10">
        <f>(F34/D34)*100</f>
        <v>70.445344129554655</v>
      </c>
      <c r="H34" s="42">
        <v>0.6</v>
      </c>
      <c r="I34" s="43">
        <v>7.8</v>
      </c>
      <c r="J34" s="9">
        <f>8.588 + (0.465*F34)-(21.896*H34)+(3.005*I34)</f>
        <v>99.799399999999991</v>
      </c>
      <c r="K34" s="9">
        <f>(J34/F34)*100</f>
        <v>57.355977011494254</v>
      </c>
      <c r="L34" s="52">
        <v>2</v>
      </c>
      <c r="M34" s="39">
        <v>2</v>
      </c>
      <c r="N34" s="39">
        <v>2</v>
      </c>
      <c r="O34" s="51">
        <v>2</v>
      </c>
      <c r="P34" s="44" t="s">
        <v>0</v>
      </c>
      <c r="Q34" s="49" t="s">
        <v>0</v>
      </c>
      <c r="R34" s="55" t="str">
        <f>IF(AND(E34&gt;29.99,F34&gt;159,F34&lt;221,H34&gt;0.39,H34&lt;0.81,I34&gt;6.49,I34&lt;10.01,J34&gt;89.99,K34&gt;52.49,L34&gt;1.99,L34&lt;5.01,M34&gt;2.99,M34&lt;5.01,N34&gt;1.99,O34&gt;1.99,P34="N",Q34="N"),"Y","N")</f>
        <v>N</v>
      </c>
      <c r="S34" s="55" t="str">
        <f>IF(AND(E34&gt;29.49,F34&gt;159,F34&lt;236,H34&gt;0.09,H34&lt;1.21,I34&gt;4.99,I34&lt;14.01,J34&gt;74.99,K34&gt;47.99,L34&gt;0.99,L34&lt;5.01,M34&gt;1.99,M34&lt;6.01,N34&gt;1.99,O34&gt;1.99,P34="N",Q34="N",R34="N"),"Y","N")</f>
        <v>Y</v>
      </c>
      <c r="T34" s="55" t="str">
        <f>IF(AND(E34&gt;29.49,F34&gt;159,F34&lt;236,H34&gt;0.09,H34&lt;1.21,I34&gt;4.99,I34&lt;14.01,J34&gt;74.99,K34&gt;46.99,L34&gt;=0,L34&lt;10.01,M34&gt;0.99,M34&lt;6.01,N34&gt;0.99,O34&gt;0.99,P34="N",Q34="N",R34="N", S34="N"),"Y","N")</f>
        <v>N</v>
      </c>
    </row>
    <row r="35" spans="1:20" x14ac:dyDescent="0.2">
      <c r="A35" s="49">
        <v>456</v>
      </c>
      <c r="B35" s="40" t="s">
        <v>85</v>
      </c>
      <c r="C35" s="40" t="s">
        <v>86</v>
      </c>
      <c r="D35" s="39">
        <v>280</v>
      </c>
      <c r="E35" s="51">
        <v>30</v>
      </c>
      <c r="F35" s="41">
        <v>198</v>
      </c>
      <c r="G35" s="10">
        <f>(F35/D35)*100</f>
        <v>70.714285714285722</v>
      </c>
      <c r="H35" s="42">
        <v>0.5</v>
      </c>
      <c r="I35" s="43">
        <v>7.9</v>
      </c>
      <c r="J35" s="9">
        <f>8.588 + (0.465*F35)-(21.896*H35)+(3.005*I35)</f>
        <v>113.4495</v>
      </c>
      <c r="K35" s="9">
        <f>(J35/F35)*100</f>
        <v>57.297727272727272</v>
      </c>
      <c r="L35" s="52">
        <v>1</v>
      </c>
      <c r="M35" s="39">
        <v>2</v>
      </c>
      <c r="N35" s="39">
        <v>2</v>
      </c>
      <c r="O35" s="51">
        <v>2</v>
      </c>
      <c r="P35" s="44" t="s">
        <v>0</v>
      </c>
      <c r="Q35" s="49" t="s">
        <v>0</v>
      </c>
      <c r="R35" s="55" t="str">
        <f>IF(AND(E35&gt;29.99,F35&gt;159,F35&lt;221,H35&gt;0.39,H35&lt;0.81,I35&gt;6.49,I35&lt;10.01,J35&gt;89.99,K35&gt;52.49,L35&gt;1.99,L35&lt;5.01,M35&gt;2.99,M35&lt;5.01,N35&gt;1.99,O35&gt;1.99,P35="N",Q35="N"),"Y","N")</f>
        <v>N</v>
      </c>
      <c r="S35" s="55" t="str">
        <f>IF(AND(E35&gt;29.49,F35&gt;159,F35&lt;236,H35&gt;0.09,H35&lt;1.21,I35&gt;4.99,I35&lt;14.01,J35&gt;74.99,K35&gt;47.99,L35&gt;0.99,L35&lt;5.01,M35&gt;1.99,M35&lt;6.01,N35&gt;1.99,O35&gt;1.99,P35="N",Q35="N",R35="N"),"Y","N")</f>
        <v>Y</v>
      </c>
      <c r="T35" s="55" t="str">
        <f>IF(AND(E35&gt;29.49,F35&gt;159,F35&lt;236,H35&gt;0.09,H35&lt;1.21,I35&gt;4.99,I35&lt;14.01,J35&gt;74.99,K35&gt;46.99,L35&gt;=0,L35&lt;10.01,M35&gt;0.99,M35&lt;6.01,N35&gt;0.99,O35&gt;0.99,P35="N",Q35="N",R35="N", S35="N"),"Y","N")</f>
        <v>N</v>
      </c>
    </row>
    <row r="36" spans="1:20" x14ac:dyDescent="0.2">
      <c r="A36" s="49">
        <v>304</v>
      </c>
      <c r="B36" s="40" t="s">
        <v>57</v>
      </c>
      <c r="C36" s="40" t="s">
        <v>38</v>
      </c>
      <c r="D36" s="17">
        <v>223</v>
      </c>
      <c r="E36" s="51">
        <v>30</v>
      </c>
      <c r="F36" s="18">
        <v>152</v>
      </c>
      <c r="G36" s="10">
        <f>(F36/D36)*100</f>
        <v>68.161434977578466</v>
      </c>
      <c r="H36" s="19">
        <v>0.6</v>
      </c>
      <c r="I36" s="20">
        <v>6.5</v>
      </c>
      <c r="J36" s="9">
        <f>8.588 + (0.465*F36)-(21.896*H36)+(3.005*I36)</f>
        <v>85.662899999999993</v>
      </c>
      <c r="K36" s="9">
        <f>(J36/F36)*100</f>
        <v>56.357171052631571</v>
      </c>
      <c r="L36" s="52">
        <v>1</v>
      </c>
      <c r="M36" s="39">
        <v>2</v>
      </c>
      <c r="N36" s="39">
        <v>2</v>
      </c>
      <c r="O36" s="51">
        <v>2</v>
      </c>
      <c r="P36" s="44" t="s">
        <v>0</v>
      </c>
      <c r="Q36" s="49" t="s">
        <v>0</v>
      </c>
      <c r="R36" s="55" t="str">
        <f>IF(AND(E36&gt;29.99,F36&gt;159,F36&lt;221,H36&gt;0.39,H36&lt;0.81,I36&gt;6.49,I36&lt;10.01,J36&gt;89.99,K36&gt;52.49,L36&gt;1.99,L36&lt;5.01,M36&gt;2.99,M36&lt;5.01,N36&gt;1.99,O36&gt;1.99,P36="N",Q36="N"),"Y","N")</f>
        <v>N</v>
      </c>
      <c r="S36" s="55" t="s">
        <v>49</v>
      </c>
      <c r="T36" s="55" t="str">
        <f>IF(AND(E36&gt;29.49,F36&gt;159,F36&lt;236,H36&gt;0.09,H36&lt;1.21,I36&gt;4.99,I36&lt;14.01,J36&gt;74.99,K36&gt;46.99,L36&gt;=0,L36&lt;10.01,M36&gt;0.99,M36&lt;6.01,N36&gt;0.99,O36&gt;0.99,P36="N",Q36="N",R36="N", S36="N"),"Y","N")</f>
        <v>N</v>
      </c>
    </row>
    <row r="37" spans="1:20" x14ac:dyDescent="0.2">
      <c r="A37" s="49">
        <v>381</v>
      </c>
      <c r="B37" s="40" t="s">
        <v>67</v>
      </c>
      <c r="C37" s="40" t="s">
        <v>38</v>
      </c>
      <c r="D37" s="17">
        <v>271</v>
      </c>
      <c r="E37" s="51">
        <v>30</v>
      </c>
      <c r="F37" s="18">
        <v>192</v>
      </c>
      <c r="G37" s="10">
        <f>(F37/D37)*100</f>
        <v>70.848708487084863</v>
      </c>
      <c r="H37" s="19">
        <v>0.7</v>
      </c>
      <c r="I37" s="20">
        <v>8.5</v>
      </c>
      <c r="J37" s="9">
        <f>8.588 + (0.465*F37)-(21.896*H37)+(3.005*I37)</f>
        <v>108.08329999999999</v>
      </c>
      <c r="K37" s="9">
        <f>(J37/F37)*100</f>
        <v>56.293385416666666</v>
      </c>
      <c r="L37" s="52">
        <v>2</v>
      </c>
      <c r="M37" s="39">
        <v>2</v>
      </c>
      <c r="N37" s="39">
        <v>2</v>
      </c>
      <c r="O37" s="51">
        <v>2</v>
      </c>
      <c r="P37" s="44" t="s">
        <v>0</v>
      </c>
      <c r="Q37" s="49" t="s">
        <v>0</v>
      </c>
      <c r="R37" s="55" t="str">
        <f>IF(AND(E37&gt;29.99,F37&gt;159,F37&lt;221,H37&gt;0.39,H37&lt;0.81,I37&gt;6.49,I37&lt;10.01,J37&gt;89.99,K37&gt;52.49,L37&gt;1.99,L37&lt;5.01,M37&gt;2.99,M37&lt;5.01,N37&gt;1.99,O37&gt;1.99,P37="N",Q37="N"),"Y","N")</f>
        <v>N</v>
      </c>
      <c r="S37" s="55" t="str">
        <f>IF(AND(E37&gt;29.49,F37&gt;159,F37&lt;236,H37&gt;0.09,H37&lt;1.21,I37&gt;4.99,I37&lt;14.01,J37&gt;74.99,K37&gt;47.99,L37&gt;0.99,L37&lt;5.01,M37&gt;1.99,M37&lt;6.01,N37&gt;1.99,O37&gt;1.99,P37="N",Q37="N",R37="N"),"Y","N")</f>
        <v>Y</v>
      </c>
      <c r="T37" s="55" t="str">
        <f>IF(AND(E37&gt;29.49,F37&gt;159,F37&lt;236,H37&gt;0.09,H37&lt;1.21,I37&gt;4.99,I37&lt;14.01,J37&gt;74.99,K37&gt;46.99,L37&gt;=0,L37&lt;10.01,M37&gt;0.99,M37&lt;6.01,N37&gt;0.99,O37&gt;0.99,P37="N",Q37="N",R37="N", S37="N"),"Y","N")</f>
        <v>N</v>
      </c>
    </row>
    <row r="38" spans="1:20" x14ac:dyDescent="0.2">
      <c r="A38" s="49">
        <v>308</v>
      </c>
      <c r="B38" s="40" t="s">
        <v>60</v>
      </c>
      <c r="C38" s="40" t="s">
        <v>59</v>
      </c>
      <c r="D38" s="17">
        <v>282</v>
      </c>
      <c r="E38" s="51">
        <v>30</v>
      </c>
      <c r="F38" s="18">
        <v>194</v>
      </c>
      <c r="G38" s="10">
        <f>(F38/D38)*100</f>
        <v>68.794326241134755</v>
      </c>
      <c r="H38" s="19">
        <v>0.5</v>
      </c>
      <c r="I38" s="20">
        <v>7</v>
      </c>
      <c r="J38" s="9">
        <f>8.588 + (0.465*F38)-(21.896*H38)+(3.005*I38)</f>
        <v>108.88499999999999</v>
      </c>
      <c r="K38" s="9">
        <f>(J38/F38)*100</f>
        <v>56.126288659793808</v>
      </c>
      <c r="L38" s="52">
        <v>2</v>
      </c>
      <c r="M38" s="39">
        <v>2</v>
      </c>
      <c r="N38" s="39">
        <v>2</v>
      </c>
      <c r="O38" s="51">
        <v>2</v>
      </c>
      <c r="P38" s="44" t="s">
        <v>0</v>
      </c>
      <c r="Q38" s="49" t="s">
        <v>0</v>
      </c>
      <c r="R38" s="55" t="str">
        <f>IF(AND(E38&gt;29.99,F38&gt;159,F38&lt;221,H38&gt;0.39,H38&lt;0.81,I38&gt;6.49,I38&lt;10.01,J38&gt;89.99,K38&gt;52.49,L38&gt;1.99,L38&lt;5.01,M38&gt;2.99,M38&lt;5.01,N38&gt;1.99,O38&gt;1.99,P38="N",Q38="N"),"Y","N")</f>
        <v>N</v>
      </c>
      <c r="S38" s="55" t="str">
        <f>IF(AND(E38&gt;29.49,F38&gt;159,F38&lt;236,H38&gt;0.09,H38&lt;1.21,I38&gt;4.99,I38&lt;14.01,J38&gt;74.99,K38&gt;47.99,L38&gt;0.99,L38&lt;5.01,M38&gt;1.99,M38&lt;6.01,N38&gt;1.99,O38&gt;1.99,P38="N",Q38="N",R38="N"),"Y","N")</f>
        <v>Y</v>
      </c>
      <c r="T38" s="55" t="str">
        <f>IF(AND(E38&gt;29.49,F38&gt;159,F38&lt;236,H38&gt;0.09,H38&lt;1.21,I38&gt;4.99,I38&lt;14.01,J38&gt;74.99,K38&gt;46.99,L38&gt;=0,L38&lt;10.01,M38&gt;0.99,M38&lt;6.01,N38&gt;0.99,O38&gt;0.99,P38="N",Q38="N",R38="N", S38="N"),"Y","N")</f>
        <v>N</v>
      </c>
    </row>
    <row r="39" spans="1:20" x14ac:dyDescent="0.2">
      <c r="A39" s="49">
        <v>440</v>
      </c>
      <c r="B39" s="40" t="s">
        <v>73</v>
      </c>
      <c r="C39" s="40" t="s">
        <v>74</v>
      </c>
      <c r="D39" s="39">
        <v>225</v>
      </c>
      <c r="E39" s="51">
        <v>30</v>
      </c>
      <c r="F39" s="41">
        <v>150</v>
      </c>
      <c r="G39" s="10">
        <f>(F39/D39)*100</f>
        <v>66.666666666666657</v>
      </c>
      <c r="H39" s="42">
        <v>0.7</v>
      </c>
      <c r="I39" s="43">
        <v>6.8</v>
      </c>
      <c r="J39" s="9">
        <f>8.588 + (0.465*F39)-(21.896*H39)+(3.005*I39)</f>
        <v>83.444799999999987</v>
      </c>
      <c r="K39" s="9">
        <f>(J39/F39)*100</f>
        <v>55.629866666666658</v>
      </c>
      <c r="L39" s="52">
        <v>2</v>
      </c>
      <c r="M39" s="39">
        <v>3</v>
      </c>
      <c r="N39" s="39">
        <v>2</v>
      </c>
      <c r="O39" s="51">
        <v>2</v>
      </c>
      <c r="P39" s="44" t="s">
        <v>0</v>
      </c>
      <c r="Q39" s="49" t="s">
        <v>0</v>
      </c>
      <c r="R39" s="55" t="str">
        <f>IF(AND(E39&gt;29.99,F39&gt;159,F39&lt;221,H39&gt;0.39,H39&lt;0.81,I39&gt;6.49,I39&lt;10.01,J39&gt;89.99,K39&gt;52.49,L39&gt;1.99,L39&lt;5.01,M39&gt;2.99,M39&lt;5.01,N39&gt;1.99,O39&gt;1.99,P39="N",Q39="N"),"Y","N")</f>
        <v>N</v>
      </c>
      <c r="S39" s="55" t="s">
        <v>49</v>
      </c>
      <c r="T39" s="55" t="str">
        <f>IF(AND(E39&gt;29.49,F39&gt;159,F39&lt;236,H39&gt;0.09,H39&lt;1.21,I39&gt;4.99,I39&lt;14.01,J39&gt;74.99,K39&gt;46.99,L39&gt;=0,L39&lt;10.01,M39&gt;0.99,M39&lt;6.01,N39&gt;0.99,O39&gt;0.99,P39="N",Q39="N",R39="N", S39="N"),"Y","N")</f>
        <v>N</v>
      </c>
    </row>
    <row r="40" spans="1:20" x14ac:dyDescent="0.2">
      <c r="A40" s="49">
        <v>315</v>
      </c>
      <c r="B40" s="40" t="s">
        <v>61</v>
      </c>
      <c r="C40" s="40" t="s">
        <v>42</v>
      </c>
      <c r="D40" s="17">
        <v>281</v>
      </c>
      <c r="E40" s="51">
        <v>30</v>
      </c>
      <c r="F40" s="18">
        <v>186</v>
      </c>
      <c r="G40" s="10">
        <f>(F40/D40)*100</f>
        <v>66.192170818505332</v>
      </c>
      <c r="H40" s="19">
        <v>0.6</v>
      </c>
      <c r="I40" s="20">
        <v>6.9</v>
      </c>
      <c r="J40" s="9">
        <f>8.588 + (0.465*F40)-(21.896*H40)+(3.005*I40)</f>
        <v>102.67489999999999</v>
      </c>
      <c r="K40" s="9">
        <f>(J40/F40)*100</f>
        <v>55.201559139784941</v>
      </c>
      <c r="L40" s="52">
        <v>1</v>
      </c>
      <c r="M40" s="39">
        <v>2</v>
      </c>
      <c r="N40" s="39">
        <v>2</v>
      </c>
      <c r="O40" s="51">
        <v>2</v>
      </c>
      <c r="P40" s="44" t="s">
        <v>0</v>
      </c>
      <c r="Q40" s="49" t="s">
        <v>0</v>
      </c>
      <c r="R40" s="55" t="str">
        <f>IF(AND(E40&gt;29.99,F40&gt;159,F40&lt;221,H40&gt;0.39,H40&lt;0.81,I40&gt;6.49,I40&lt;10.01,J40&gt;89.99,K40&gt;52.49,L40&gt;1.99,L40&lt;5.01,M40&gt;2.99,M40&lt;5.01,N40&gt;1.99,O40&gt;1.99,P40="N",Q40="N"),"Y","N")</f>
        <v>N</v>
      </c>
      <c r="S40" s="55" t="str">
        <f>IF(AND(E40&gt;29.49,F40&gt;159,F40&lt;236,H40&gt;0.09,H40&lt;1.21,I40&gt;4.99,I40&lt;14.01,J40&gt;74.99,K40&gt;47.99,L40&gt;0.99,L40&lt;5.01,M40&gt;1.99,M40&lt;6.01,N40&gt;1.99,O40&gt;1.99,P40="N",Q40="N",R40="N"),"Y","N")</f>
        <v>Y</v>
      </c>
      <c r="T40" s="55" t="str">
        <f>IF(AND(E40&gt;29.49,F40&gt;159,F40&lt;236,H40&gt;0.09,H40&lt;1.21,I40&gt;4.99,I40&lt;14.01,J40&gt;74.99,K40&gt;46.99,L40&gt;=0,L40&lt;10.01,M40&gt;0.99,M40&lt;6.01,N40&gt;0.99,O40&gt;0.99,P40="N",Q40="N",R40="N", S40="N"),"Y","N")</f>
        <v>N</v>
      </c>
    </row>
    <row r="41" spans="1:20" x14ac:dyDescent="0.2">
      <c r="A41" s="49">
        <v>360</v>
      </c>
      <c r="B41" s="40" t="s">
        <v>65</v>
      </c>
      <c r="C41" s="40" t="s">
        <v>38</v>
      </c>
      <c r="D41" s="17">
        <v>270</v>
      </c>
      <c r="E41" s="51">
        <v>30</v>
      </c>
      <c r="F41" s="18">
        <v>190</v>
      </c>
      <c r="G41" s="10">
        <f>(F41/D41)*100</f>
        <v>70.370370370370367</v>
      </c>
      <c r="H41" s="19">
        <v>0.7</v>
      </c>
      <c r="I41" s="20">
        <v>7.5</v>
      </c>
      <c r="J41" s="9">
        <f>8.588 + (0.465*F41)-(21.896*H41)+(3.005*I41)</f>
        <v>104.14829999999999</v>
      </c>
      <c r="K41" s="9">
        <f>(J41/F41)*100</f>
        <v>54.814894736842099</v>
      </c>
      <c r="L41" s="52">
        <v>2</v>
      </c>
      <c r="M41" s="39">
        <v>2</v>
      </c>
      <c r="N41" s="39">
        <v>2</v>
      </c>
      <c r="O41" s="51">
        <v>2</v>
      </c>
      <c r="P41" s="44" t="s">
        <v>0</v>
      </c>
      <c r="Q41" s="49" t="s">
        <v>0</v>
      </c>
      <c r="R41" s="55" t="str">
        <f>IF(AND(E41&gt;29.99,F41&gt;159,F41&lt;221,H41&gt;0.39,H41&lt;0.81,I41&gt;6.49,I41&lt;10.01,J41&gt;89.99,K41&gt;52.49,L41&gt;1.99,L41&lt;5.01,M41&gt;2.99,M41&lt;5.01,N41&gt;1.99,O41&gt;1.99,P41="N",Q41="N"),"Y","N")</f>
        <v>N</v>
      </c>
      <c r="S41" s="55" t="str">
        <f>IF(AND(E41&gt;29.49,F41&gt;159,F41&lt;236,H41&gt;0.09,H41&lt;1.21,I41&gt;4.99,I41&lt;14.01,J41&gt;74.99,K41&gt;47.99,L41&gt;0.99,L41&lt;5.01,M41&gt;1.99,M41&lt;6.01,N41&gt;1.99,O41&gt;1.99,P41="N",Q41="N",R41="N"),"Y","N")</f>
        <v>Y</v>
      </c>
      <c r="T41" s="55" t="str">
        <f>IF(AND(E41&gt;29.49,F41&gt;159,F41&lt;236,H41&gt;0.09,H41&lt;1.21,I41&gt;4.99,I41&lt;14.01,J41&gt;74.99,K41&gt;46.99,L41&gt;=0,L41&lt;10.01,M41&gt;0.99,M41&lt;6.01,N41&gt;0.99,O41&gt;0.99,P41="N",Q41="N",R41="N", S41="N"),"Y","N")</f>
        <v>N</v>
      </c>
    </row>
    <row r="42" spans="1:20" x14ac:dyDescent="0.2">
      <c r="A42" s="49">
        <v>303</v>
      </c>
      <c r="B42" s="40" t="s">
        <v>56</v>
      </c>
      <c r="C42" s="40" t="s">
        <v>38</v>
      </c>
      <c r="D42" s="17">
        <v>222</v>
      </c>
      <c r="E42" s="51">
        <v>30</v>
      </c>
      <c r="F42" s="18">
        <v>152</v>
      </c>
      <c r="G42" s="10">
        <f>(F42/D42)*100</f>
        <v>68.468468468468473</v>
      </c>
      <c r="H42" s="19">
        <v>0.65</v>
      </c>
      <c r="I42" s="20">
        <v>5.9</v>
      </c>
      <c r="J42" s="9">
        <f>8.588 + (0.465*F42)-(21.896*H42)+(3.005*I42)</f>
        <v>82.765100000000004</v>
      </c>
      <c r="K42" s="9">
        <f>(J42/F42)*100</f>
        <v>54.45072368421053</v>
      </c>
      <c r="L42" s="52">
        <v>2</v>
      </c>
      <c r="M42" s="39">
        <v>2</v>
      </c>
      <c r="N42" s="39">
        <v>2</v>
      </c>
      <c r="O42" s="51">
        <v>2</v>
      </c>
      <c r="P42" s="44" t="s">
        <v>0</v>
      </c>
      <c r="Q42" s="49" t="s">
        <v>0</v>
      </c>
      <c r="R42" s="55" t="str">
        <f>IF(AND(E42&gt;29.99,F42&gt;159,F42&lt;221,H42&gt;0.39,H42&lt;0.81,I42&gt;6.49,I42&lt;10.01,J42&gt;89.99,K42&gt;52.49,L42&gt;1.99,L42&lt;5.01,M42&gt;2.99,M42&lt;5.01,N42&gt;1.99,O42&gt;1.99,P42="N",Q42="N"),"Y","N")</f>
        <v>N</v>
      </c>
      <c r="S42" s="55" t="s">
        <v>49</v>
      </c>
      <c r="T42" s="55" t="str">
        <f>IF(AND(E42&gt;29.49,F42&gt;159,F42&lt;236,H42&gt;0.09,H42&lt;1.21,I42&gt;4.99,I42&lt;14.01,J42&gt;74.99,K42&gt;46.99,L42&gt;=0,L42&lt;10.01,M42&gt;0.99,M42&lt;6.01,N42&gt;0.99,O42&gt;0.99,P42="N",Q42="N",R42="N", S42="N"),"Y","N")</f>
        <v>N</v>
      </c>
    </row>
    <row r="43" spans="1:20" x14ac:dyDescent="0.2">
      <c r="A43" s="49">
        <v>519</v>
      </c>
      <c r="B43" s="40" t="s">
        <v>88</v>
      </c>
      <c r="C43" s="40" t="s">
        <v>38</v>
      </c>
      <c r="D43" s="39">
        <v>236</v>
      </c>
      <c r="E43" s="51">
        <v>30</v>
      </c>
      <c r="F43" s="41">
        <v>158</v>
      </c>
      <c r="G43" s="10">
        <f>(F43/D43)*100</f>
        <v>66.949152542372886</v>
      </c>
      <c r="H43" s="42">
        <v>0.8</v>
      </c>
      <c r="I43" s="43">
        <v>6.9</v>
      </c>
      <c r="J43" s="9">
        <f>8.588 + (0.465*F43)-(21.896*H43)+(3.005*I43)</f>
        <v>85.275699999999986</v>
      </c>
      <c r="K43" s="9">
        <f>(J43/F43)*100</f>
        <v>53.971962025316444</v>
      </c>
      <c r="L43" s="52">
        <v>2</v>
      </c>
      <c r="M43" s="39">
        <v>2</v>
      </c>
      <c r="N43" s="39">
        <v>2</v>
      </c>
      <c r="O43" s="51">
        <v>2</v>
      </c>
      <c r="P43" s="44" t="s">
        <v>0</v>
      </c>
      <c r="Q43" s="49" t="s">
        <v>0</v>
      </c>
      <c r="R43" s="55" t="str">
        <f>IF(AND(E43&gt;29.99,F43&gt;159,F43&lt;221,H43&gt;0.39,H43&lt;0.81,I43&gt;6.49,I43&lt;10.01,J43&gt;89.99,K43&gt;52.49,L43&gt;1.99,L43&lt;5.01,M43&gt;2.99,M43&lt;5.01,N43&gt;1.99,O43&gt;1.99,P43="N",Q43="N"),"Y","N")</f>
        <v>N</v>
      </c>
      <c r="S43" s="55" t="s">
        <v>49</v>
      </c>
      <c r="T43" s="55" t="str">
        <f>IF(AND(E43&gt;29.49,F43&gt;159,F43&lt;236,H43&gt;0.09,H43&lt;1.21,I43&gt;4.99,I43&lt;14.01,J43&gt;74.99,K43&gt;46.99,L43&gt;=0,L43&lt;10.01,M43&gt;0.99,M43&lt;6.01,N43&gt;0.99,O43&gt;0.99,P43="N",Q43="N",R43="N", S43="N"),"Y","N")</f>
        <v>N</v>
      </c>
    </row>
    <row r="44" spans="1:20" x14ac:dyDescent="0.2">
      <c r="A44" s="49">
        <v>454</v>
      </c>
      <c r="B44" s="40" t="s">
        <v>82</v>
      </c>
      <c r="C44" s="40" t="s">
        <v>81</v>
      </c>
      <c r="D44" s="39">
        <v>270</v>
      </c>
      <c r="E44" s="51">
        <v>30</v>
      </c>
      <c r="F44" s="41">
        <v>180</v>
      </c>
      <c r="G44" s="10">
        <f>(F44/D44)*100</f>
        <v>66.666666666666657</v>
      </c>
      <c r="H44" s="42">
        <v>0.9</v>
      </c>
      <c r="I44" s="43">
        <v>8.1</v>
      </c>
      <c r="J44" s="9">
        <f>8.588 + (0.465*F44)-(21.896*H44)+(3.005*I44)</f>
        <v>96.9221</v>
      </c>
      <c r="K44" s="9">
        <f>(J44/F44)*100</f>
        <v>53.845611111111111</v>
      </c>
      <c r="L44" s="52">
        <v>2</v>
      </c>
      <c r="M44" s="39">
        <v>3</v>
      </c>
      <c r="N44" s="39">
        <v>2</v>
      </c>
      <c r="O44" s="51">
        <v>2</v>
      </c>
      <c r="P44" s="44" t="s">
        <v>0</v>
      </c>
      <c r="Q44" s="49" t="s">
        <v>0</v>
      </c>
      <c r="R44" s="55" t="str">
        <f>IF(AND(E44&gt;29.99,F44&gt;159,F44&lt;221,H44&gt;0.39,H44&lt;0.81,I44&gt;6.49,I44&lt;10.01,J44&gt;89.99,K44&gt;52.49,L44&gt;1.99,L44&lt;5.01,M44&gt;2.99,M44&lt;5.01,N44&gt;1.99,O44&gt;1.99,P44="N",Q44="N"),"Y","N")</f>
        <v>N</v>
      </c>
      <c r="S44" s="55" t="str">
        <f>IF(AND(E44&gt;29.49,F44&gt;159,F44&lt;236,H44&gt;0.09,H44&lt;1.21,I44&gt;4.99,I44&lt;14.01,J44&gt;74.99,K44&gt;47.99,L44&gt;0.99,L44&lt;5.01,M44&gt;1.99,M44&lt;6.01,N44&gt;1.99,O44&gt;1.99,P44="N",Q44="N",R44="N"),"Y","N")</f>
        <v>Y</v>
      </c>
      <c r="T44" s="55" t="str">
        <f>IF(AND(E44&gt;29.49,F44&gt;159,F44&lt;236,H44&gt;0.09,H44&lt;1.21,I44&gt;4.99,I44&lt;14.01,J44&gt;74.99,K44&gt;46.99,L44&gt;=0,L44&lt;10.01,M44&gt;0.99,M44&lt;6.01,N44&gt;0.99,O44&gt;0.99,P44="N",Q44="N",R44="N", S44="N"),"Y","N")</f>
        <v>N</v>
      </c>
    </row>
    <row r="45" spans="1:20" x14ac:dyDescent="0.2">
      <c r="A45" s="49">
        <v>449</v>
      </c>
      <c r="B45" s="40" t="s">
        <v>80</v>
      </c>
      <c r="C45" s="40" t="s">
        <v>79</v>
      </c>
      <c r="D45" s="39">
        <v>275</v>
      </c>
      <c r="E45" s="51">
        <v>30</v>
      </c>
      <c r="F45" s="41">
        <v>184</v>
      </c>
      <c r="G45" s="10">
        <f>(F45/D45)*100</f>
        <v>66.909090909090907</v>
      </c>
      <c r="H45" s="42">
        <v>0.9</v>
      </c>
      <c r="I45" s="43">
        <v>8.1</v>
      </c>
      <c r="J45" s="9">
        <f>8.588 + (0.465*F45)-(21.896*H45)+(3.005*I45)</f>
        <v>98.782099999999986</v>
      </c>
      <c r="K45" s="9">
        <f>(J45/F45)*100</f>
        <v>53.685923913043467</v>
      </c>
      <c r="L45" s="52">
        <v>1</v>
      </c>
      <c r="M45" s="39">
        <v>2</v>
      </c>
      <c r="N45" s="39">
        <v>2</v>
      </c>
      <c r="O45" s="51">
        <v>2</v>
      </c>
      <c r="P45" s="44" t="s">
        <v>0</v>
      </c>
      <c r="Q45" s="49" t="s">
        <v>0</v>
      </c>
      <c r="R45" s="55" t="str">
        <f>IF(AND(E45&gt;29.99,F45&gt;159,F45&lt;221,H45&gt;0.39,H45&lt;0.81,I45&gt;6.49,I45&lt;10.01,J45&gt;89.99,K45&gt;52.49,L45&gt;1.99,L45&lt;5.01,M45&gt;2.99,M45&lt;5.01,N45&gt;1.99,O45&gt;1.99,P45="N",Q45="N"),"Y","N")</f>
        <v>N</v>
      </c>
      <c r="S45" s="55" t="str">
        <f>IF(AND(E45&gt;29.49,F45&gt;159,F45&lt;236,H45&gt;0.09,H45&lt;1.21,I45&gt;4.99,I45&lt;14.01,J45&gt;74.99,K45&gt;47.99,L45&gt;0.99,L45&lt;5.01,M45&gt;1.99,M45&lt;6.01,N45&gt;1.99,O45&gt;1.99,P45="N",Q45="N",R45="N"),"Y","N")</f>
        <v>Y</v>
      </c>
      <c r="T45" s="55" t="str">
        <f>IF(AND(E45&gt;29.49,F45&gt;159,F45&lt;236,H45&gt;0.09,H45&lt;1.21,I45&gt;4.99,I45&lt;14.01,J45&gt;74.99,K45&gt;46.99,L45&gt;=0,L45&lt;10.01,M45&gt;0.99,M45&lt;6.01,N45&gt;0.99,O45&gt;0.99,P45="N",Q45="N",R45="N", S45="N"),"Y","N")</f>
        <v>N</v>
      </c>
    </row>
    <row r="46" spans="1:20" x14ac:dyDescent="0.2">
      <c r="A46" s="49">
        <v>524</v>
      </c>
      <c r="B46" s="40" t="s">
        <v>91</v>
      </c>
      <c r="C46" s="40" t="s">
        <v>38</v>
      </c>
      <c r="D46" s="39">
        <v>250</v>
      </c>
      <c r="E46" s="51">
        <v>30</v>
      </c>
      <c r="F46" s="41">
        <v>172</v>
      </c>
      <c r="G46" s="10">
        <f>(F46/D46)*100</f>
        <v>68.8</v>
      </c>
      <c r="H46" s="42">
        <v>0.9</v>
      </c>
      <c r="I46" s="43">
        <v>7.1</v>
      </c>
      <c r="J46" s="9">
        <f>8.588 + (0.465*F46)-(21.896*H46)+(3.005*I46)</f>
        <v>90.197099999999992</v>
      </c>
      <c r="K46" s="9">
        <f>(J46/F46)*100</f>
        <v>52.440174418604649</v>
      </c>
      <c r="L46" s="52">
        <v>2</v>
      </c>
      <c r="M46" s="39">
        <v>2</v>
      </c>
      <c r="N46" s="39">
        <v>2</v>
      </c>
      <c r="O46" s="51">
        <v>2</v>
      </c>
      <c r="P46" s="44" t="s">
        <v>0</v>
      </c>
      <c r="Q46" s="49" t="s">
        <v>0</v>
      </c>
      <c r="R46" s="55" t="str">
        <f>IF(AND(E46&gt;29.99,F46&gt;159,F46&lt;221,H46&gt;0.39,H46&lt;0.81,I46&gt;6.49,I46&lt;10.01,J46&gt;89.99,K46&gt;52.49,L46&gt;1.99,L46&lt;5.01,M46&gt;2.99,M46&lt;5.01,N46&gt;1.99,O46&gt;1.99,P46="N",Q46="N"),"Y","N")</f>
        <v>N</v>
      </c>
      <c r="S46" s="55" t="str">
        <f>IF(AND(E46&gt;29.49,F46&gt;159,F46&lt;236,H46&gt;0.09,H46&lt;1.21,I46&gt;4.99,I46&lt;14.01,J46&gt;74.99,K46&gt;47.99,L46&gt;0.99,L46&lt;5.01,M46&gt;1.99,M46&lt;6.01,N46&gt;1.99,O46&gt;1.99,P46="N",Q46="N",R46="N"),"Y","N")</f>
        <v>Y</v>
      </c>
      <c r="T46" s="55" t="str">
        <f>IF(AND(E46&gt;29.49,F46&gt;159,F46&lt;236,H46&gt;0.09,H46&lt;1.21,I46&gt;4.99,I46&lt;14.01,J46&gt;74.99,K46&gt;46.99,L46&gt;=0,L46&lt;10.01,M46&gt;0.99,M46&lt;6.01,N46&gt;0.99,O46&gt;0.99,P46="N",Q46="N",R46="N", S46="N"),"Y","N")</f>
        <v>N</v>
      </c>
    </row>
    <row r="47" spans="1:20" x14ac:dyDescent="0.2">
      <c r="A47" s="49">
        <v>310</v>
      </c>
      <c r="B47" s="40" t="s">
        <v>62</v>
      </c>
      <c r="C47" s="40" t="s">
        <v>61</v>
      </c>
      <c r="D47" s="17">
        <v>282</v>
      </c>
      <c r="E47" s="51">
        <v>30</v>
      </c>
      <c r="F47" s="18">
        <v>192</v>
      </c>
      <c r="G47" s="10">
        <f>(F47/D47)*100</f>
        <v>68.085106382978722</v>
      </c>
      <c r="H47" s="19">
        <v>0.9</v>
      </c>
      <c r="I47" s="20">
        <v>6.8</v>
      </c>
      <c r="J47" s="9">
        <f>8.588 + (0.465*F47)-(21.896*H47)+(3.005*I47)</f>
        <v>98.59559999999999</v>
      </c>
      <c r="K47" s="9">
        <f>(J47/F47)*100</f>
        <v>51.351874999999993</v>
      </c>
      <c r="L47" s="52">
        <v>2</v>
      </c>
      <c r="M47" s="39">
        <v>2</v>
      </c>
      <c r="N47" s="39">
        <v>2</v>
      </c>
      <c r="O47" s="51">
        <v>2</v>
      </c>
      <c r="P47" s="44" t="s">
        <v>0</v>
      </c>
      <c r="Q47" s="49" t="s">
        <v>0</v>
      </c>
      <c r="R47" s="55" t="str">
        <f>IF(AND(E47&gt;29.99,F47&gt;159,F47&lt;221,H47&gt;0.39,H47&lt;0.81,I47&gt;6.49,I47&lt;10.01,J47&gt;89.99,K47&gt;52.49,L47&gt;1.99,L47&lt;5.01,M47&gt;2.99,M47&lt;5.01,N47&gt;1.99,O47&gt;1.99,P47="N",Q47="N"),"Y","N")</f>
        <v>N</v>
      </c>
      <c r="S47" s="55" t="str">
        <f>IF(AND(E47&gt;29.49,F47&gt;159,F47&lt;236,H47&gt;0.09,H47&lt;1.21,I47&gt;4.99,I47&lt;14.01,J47&gt;74.99,K47&gt;47.99,L47&gt;0.99,L47&lt;5.01,M47&gt;1.99,M47&lt;6.01,N47&gt;1.99,O47&gt;1.99,P47="N",Q47="N",R47="N"),"Y","N")</f>
        <v>Y</v>
      </c>
      <c r="T47" s="55" t="str">
        <f>IF(AND(E47&gt;29.49,F47&gt;159,F47&lt;236,H47&gt;0.09,H47&lt;1.21,I47&gt;4.99,I47&lt;14.01,J47&gt;74.99,K47&gt;46.99,L47&gt;=0,L47&lt;10.01,M47&gt;0.99,M47&lt;6.01,N47&gt;0.99,O47&gt;0.99,P47="N",Q47="N",R47="N", S47="N"),"Y","N")</f>
        <v>N</v>
      </c>
    </row>
    <row r="48" spans="1:20" x14ac:dyDescent="0.2">
      <c r="A48" s="49">
        <v>349</v>
      </c>
      <c r="B48" s="40" t="s">
        <v>63</v>
      </c>
      <c r="C48" s="40" t="s">
        <v>40</v>
      </c>
      <c r="D48" s="17">
        <v>285</v>
      </c>
      <c r="E48" s="51">
        <v>30</v>
      </c>
      <c r="F48" s="18">
        <v>196</v>
      </c>
      <c r="G48" s="10">
        <f>(F48/D48)*100</f>
        <v>68.771929824561411</v>
      </c>
      <c r="H48" s="19">
        <v>0.9</v>
      </c>
      <c r="I48" s="20">
        <v>6.6</v>
      </c>
      <c r="J48" s="9">
        <f>8.588 + (0.465*F48)-(21.896*H48)+(3.005*I48)</f>
        <v>99.854599999999991</v>
      </c>
      <c r="K48" s="9">
        <f>(J48/F48)*100</f>
        <v>50.94622448979591</v>
      </c>
      <c r="L48" s="52">
        <v>2</v>
      </c>
      <c r="M48" s="39">
        <v>2</v>
      </c>
      <c r="N48" s="39">
        <v>2</v>
      </c>
      <c r="O48" s="51">
        <v>2</v>
      </c>
      <c r="P48" s="44" t="s">
        <v>0</v>
      </c>
      <c r="Q48" s="49" t="s">
        <v>0</v>
      </c>
      <c r="R48" s="55" t="str">
        <f>IF(AND(E48&gt;29.99,F48&gt;159,F48&lt;221,H48&gt;0.39,H48&lt;0.81,I48&gt;6.49,I48&lt;10.01,J48&gt;89.99,K48&gt;52.49,L48&gt;1.99,L48&lt;5.01,M48&gt;2.99,M48&lt;5.01,N48&gt;1.99,O48&gt;1.99,P48="N",Q48="N"),"Y","N")</f>
        <v>N</v>
      </c>
      <c r="S48" s="55" t="str">
        <f>IF(AND(E48&gt;29.49,F48&gt;159,F48&lt;236,H48&gt;0.09,H48&lt;1.21,I48&gt;4.99,I48&lt;14.01,J48&gt;74.99,K48&gt;47.99,L48&gt;0.99,L48&lt;5.01,M48&gt;1.99,M48&lt;6.01,N48&gt;1.99,O48&gt;1.99,P48="N",Q48="N",R48="N"),"Y","N")</f>
        <v>Y</v>
      </c>
      <c r="T48" s="55" t="str">
        <f>IF(AND(E48&gt;29.49,F48&gt;159,F48&lt;236,H48&gt;0.09,H48&lt;1.21,I48&gt;4.99,I48&lt;14.01,J48&gt;74.99,K48&gt;46.99,L48&gt;=0,L48&lt;10.01,M48&gt;0.99,M48&lt;6.01,N48&gt;0.99,O48&gt;0.99,P48="N",Q48="N",R48="N", S48="N"),"Y","N")</f>
        <v>N</v>
      </c>
    </row>
    <row r="49" spans="1:20" x14ac:dyDescent="0.2">
      <c r="A49" s="49">
        <v>274</v>
      </c>
      <c r="B49" s="38" t="s">
        <v>51</v>
      </c>
      <c r="C49" s="38" t="s">
        <v>40</v>
      </c>
      <c r="D49" s="13">
        <v>287</v>
      </c>
      <c r="E49" s="51">
        <v>30</v>
      </c>
      <c r="F49" s="14">
        <v>212</v>
      </c>
      <c r="G49" s="8">
        <f>(F49/D49)*100</f>
        <v>73.867595818815332</v>
      </c>
      <c r="H49" s="15">
        <v>1.1000000000000001</v>
      </c>
      <c r="I49" s="16">
        <v>7.4</v>
      </c>
      <c r="J49" s="9">
        <f>8.588 + (0.465*F49)-(21.896*H49)+(3.005*I49)</f>
        <v>105.3194</v>
      </c>
      <c r="K49" s="9">
        <f>(J49/F49)*100</f>
        <v>49.678962264150947</v>
      </c>
      <c r="L49" s="53">
        <v>2</v>
      </c>
      <c r="M49" s="54">
        <v>2</v>
      </c>
      <c r="N49" s="54">
        <v>2</v>
      </c>
      <c r="O49" s="51">
        <v>2</v>
      </c>
      <c r="P49" s="44" t="s">
        <v>0</v>
      </c>
      <c r="Q49" s="50" t="s">
        <v>0</v>
      </c>
      <c r="R49" s="55" t="str">
        <f>IF(AND(E49&gt;29.99,F49&gt;159,F49&lt;221,H49&gt;0.39,H49&lt;0.81,I49&gt;6.49,I49&lt;10.01,J49&gt;89.99,K49&gt;52.49,L49&gt;1.99,L49&lt;5.01,M49&gt;2.99,M49&lt;5.01,N49&gt;1.99,O49&gt;1.99,P49="N",Q49="N"),"Y","N")</f>
        <v>N</v>
      </c>
      <c r="S49" s="55" t="str">
        <f>IF(AND(E49&gt;29.49,F49&gt;159,F49&lt;236,H49&gt;0.09,H49&lt;1.21,I49&gt;4.99,I49&lt;14.01,J49&gt;74.99,K49&gt;47.99,L49&gt;0.99,L49&lt;5.01,M49&gt;1.99,M49&lt;6.01,N49&gt;1.99,O49&gt;1.99,P49="N",Q49="N",R49="N"),"Y","N")</f>
        <v>Y</v>
      </c>
      <c r="T49" s="55" t="str">
        <f>IF(AND(E49&gt;29.49,F49&gt;159,F49&lt;236,H49&gt;0.09,H49&lt;1.21,I49&gt;4.99,I49&lt;14.01,J49&gt;74.99,K49&gt;46.99,L49&gt;=0,L49&lt;10.01,M49&gt;0.99,M49&lt;6.01,N49&gt;0.99,O49&gt;0.99,P49="N",Q49="N",R49="N", S49="N"),"Y","N")</f>
        <v>N</v>
      </c>
    </row>
    <row r="50" spans="1:20" x14ac:dyDescent="0.2">
      <c r="A50" s="49">
        <v>416</v>
      </c>
      <c r="B50" s="40" t="s">
        <v>112</v>
      </c>
      <c r="C50" s="40" t="s">
        <v>45</v>
      </c>
      <c r="D50" s="39">
        <v>257</v>
      </c>
      <c r="E50" s="51">
        <v>30</v>
      </c>
      <c r="F50" s="41">
        <v>168</v>
      </c>
      <c r="G50" s="10">
        <f>(F50/D50)*100</f>
        <v>65.369649805447466</v>
      </c>
      <c r="H50" s="42">
        <v>0.1</v>
      </c>
      <c r="I50" s="43">
        <v>8</v>
      </c>
      <c r="J50" s="9">
        <f>8.588 + (0.465*F50)-(21.896*H50)+(3.005*I50)</f>
        <v>108.55840000000001</v>
      </c>
      <c r="K50" s="9">
        <f>(J50/F50)*100</f>
        <v>64.618095238095236</v>
      </c>
      <c r="L50" s="52">
        <v>1</v>
      </c>
      <c r="M50" s="39">
        <v>1</v>
      </c>
      <c r="N50" s="39">
        <v>1</v>
      </c>
      <c r="O50" s="51">
        <v>2</v>
      </c>
      <c r="P50" s="44" t="s">
        <v>0</v>
      </c>
      <c r="Q50" s="49" t="s">
        <v>0</v>
      </c>
      <c r="R50" s="55" t="str">
        <f>IF(AND(E50&gt;29.99,F50&gt;159,F50&lt;221,H50&gt;0.39,H50&lt;0.81,I50&gt;6.49,I50&lt;10.01,J50&gt;89.99,K50&gt;52.49,L50&gt;1.99,L50&lt;5.01,M50&gt;2.99,M50&lt;5.01,N50&gt;1.99,O50&gt;1.99,P50="N",Q50="N"),"Y","N")</f>
        <v>N</v>
      </c>
      <c r="S50" s="55" t="str">
        <f>IF(AND(E50&gt;29.49,F50&gt;159,F50&lt;236,H50&gt;0.09,H50&lt;1.21,I50&gt;4.99,I50&lt;14.01,J50&gt;74.99,K50&gt;47.99,L50&gt;0.99,L50&lt;5.01,M50&gt;1.99,M50&lt;6.01,N50&gt;1.99,O50&gt;1.99,P50="N",Q50="N",R50="N"),"Y","N")</f>
        <v>N</v>
      </c>
      <c r="T50" s="55" t="str">
        <f>IF(AND(E50&gt;29.49,F50&gt;159,F50&lt;236,H50&gt;0.09,H50&lt;1.21,I50&gt;4.99,I50&lt;14.01,J50&gt;74.99,K50&gt;46.99,L50&gt;=0,L50&lt;10.01,M50&gt;0.99,M50&lt;6.01,N50&gt;0.99,O50&gt;0.99,P50="N",Q50="N",R50="N", S50="N"),"Y","N")</f>
        <v>Y</v>
      </c>
    </row>
    <row r="51" spans="1:20" x14ac:dyDescent="0.2">
      <c r="A51" s="49">
        <v>384</v>
      </c>
      <c r="B51" s="40" t="s">
        <v>111</v>
      </c>
      <c r="C51" s="40" t="s">
        <v>38</v>
      </c>
      <c r="D51" s="17">
        <v>220</v>
      </c>
      <c r="E51" s="51">
        <v>30</v>
      </c>
      <c r="F51" s="18">
        <v>144</v>
      </c>
      <c r="G51" s="10">
        <f>(F51/D51)*100</f>
        <v>65.454545454545453</v>
      </c>
      <c r="H51" s="19">
        <v>0.3</v>
      </c>
      <c r="I51" s="20">
        <v>7.4</v>
      </c>
      <c r="J51" s="9">
        <f>8.588 + (0.465*F51)-(21.896*H51)+(3.005*I51)</f>
        <v>91.216200000000015</v>
      </c>
      <c r="K51" s="9">
        <f>(J51/F51)*100</f>
        <v>63.344583333333347</v>
      </c>
      <c r="L51" s="52">
        <v>2</v>
      </c>
      <c r="M51" s="39">
        <v>1</v>
      </c>
      <c r="N51" s="39">
        <v>2</v>
      </c>
      <c r="O51" s="51">
        <v>2</v>
      </c>
      <c r="P51" s="44" t="s">
        <v>0</v>
      </c>
      <c r="Q51" s="49" t="s">
        <v>0</v>
      </c>
      <c r="R51" s="55" t="str">
        <f>IF(AND(E51&gt;29.99,F51&gt;159,F51&lt;221,H51&gt;0.39,H51&lt;0.81,I51&gt;6.49,I51&lt;10.01,J51&gt;89.99,K51&gt;52.49,L51&gt;1.99,L51&lt;5.01,M51&gt;2.99,M51&lt;5.01,N51&gt;1.99,O51&gt;1.99,P51="N",Q51="N"),"Y","N")</f>
        <v>N</v>
      </c>
      <c r="S51" s="55" t="str">
        <f>IF(AND(E51&gt;29.49,F51&gt;159,F51&lt;236,H51&gt;0.09,H51&lt;1.21,I51&gt;4.99,I51&lt;14.01,J51&gt;74.99,K51&gt;47.99,L51&gt;0.99,L51&lt;5.01,M51&gt;1.99,M51&lt;6.01,N51&gt;1.99,O51&gt;1.99,P51="N",Q51="N",R51="N"),"Y","N")</f>
        <v>N</v>
      </c>
      <c r="T51" s="55" t="s">
        <v>49</v>
      </c>
    </row>
    <row r="52" spans="1:20" x14ac:dyDescent="0.2">
      <c r="A52" s="49">
        <v>395</v>
      </c>
      <c r="B52" s="40" t="s">
        <v>110</v>
      </c>
      <c r="C52" s="40" t="s">
        <v>38</v>
      </c>
      <c r="D52" s="17">
        <v>255</v>
      </c>
      <c r="E52" s="51">
        <v>30</v>
      </c>
      <c r="F52" s="18">
        <v>176</v>
      </c>
      <c r="G52" s="10">
        <f>(F52/D52)*100</f>
        <v>69.019607843137251</v>
      </c>
      <c r="H52" s="19">
        <v>0.3</v>
      </c>
      <c r="I52" s="20">
        <v>8.5</v>
      </c>
      <c r="J52" s="9">
        <f>8.588 + (0.465*F52)-(21.896*H52)+(3.005*I52)</f>
        <v>109.40170000000001</v>
      </c>
      <c r="K52" s="9">
        <f>(J52/F52)*100</f>
        <v>62.160056818181822</v>
      </c>
      <c r="L52" s="52">
        <v>2</v>
      </c>
      <c r="M52" s="39">
        <v>1</v>
      </c>
      <c r="N52" s="39">
        <v>2</v>
      </c>
      <c r="O52" s="51">
        <v>2</v>
      </c>
      <c r="P52" s="44" t="s">
        <v>0</v>
      </c>
      <c r="Q52" s="49" t="s">
        <v>0</v>
      </c>
      <c r="R52" s="55" t="str">
        <f>IF(AND(E52&gt;29.99,F52&gt;159,F52&lt;221,H52&gt;0.39,H52&lt;0.81,I52&gt;6.49,I52&lt;10.01,J52&gt;89.99,K52&gt;52.49,L52&gt;1.99,L52&lt;5.01,M52&gt;2.99,M52&lt;5.01,N52&gt;1.99,O52&gt;1.99,P52="N",Q52="N"),"Y","N")</f>
        <v>N</v>
      </c>
      <c r="S52" s="55" t="str">
        <f>IF(AND(E52&gt;29.49,F52&gt;159,F52&lt;236,H52&gt;0.09,H52&lt;1.21,I52&gt;4.99,I52&lt;14.01,J52&gt;74.99,K52&gt;47.99,L52&gt;0.99,L52&lt;5.01,M52&gt;1.99,M52&lt;6.01,N52&gt;1.99,O52&gt;1.99,P52="N",Q52="N",R52="N"),"Y","N")</f>
        <v>N</v>
      </c>
      <c r="T52" s="55" t="str">
        <f>IF(AND(E52&gt;29.49,F52&gt;159,F52&lt;236,H52&gt;0.09,H52&lt;1.21,I52&gt;4.99,I52&lt;14.01,J52&gt;74.99,K52&gt;46.99,L52&gt;=0,L52&lt;10.01,M52&gt;0.99,M52&lt;6.01,N52&gt;0.99,O52&gt;0.99,P52="N",Q52="N",R52="N", S52="N"),"Y","N")</f>
        <v>Y</v>
      </c>
    </row>
    <row r="53" spans="1:20" x14ac:dyDescent="0.2">
      <c r="A53" s="49">
        <v>361</v>
      </c>
      <c r="B53" s="40" t="s">
        <v>109</v>
      </c>
      <c r="C53" s="40" t="s">
        <v>42</v>
      </c>
      <c r="D53" s="17">
        <v>258</v>
      </c>
      <c r="E53" s="51">
        <v>30</v>
      </c>
      <c r="F53" s="18">
        <v>174</v>
      </c>
      <c r="G53" s="10">
        <f>(F53/D53)*100</f>
        <v>67.441860465116278</v>
      </c>
      <c r="H53" s="19">
        <v>0.3</v>
      </c>
      <c r="I53" s="20">
        <v>8.1</v>
      </c>
      <c r="J53" s="9">
        <f>8.588 + (0.465*F53)-(21.896*H53)+(3.005*I53)</f>
        <v>107.2697</v>
      </c>
      <c r="K53" s="9">
        <f>(J53/F53)*100</f>
        <v>61.649252873563221</v>
      </c>
      <c r="L53" s="52">
        <v>1</v>
      </c>
      <c r="M53" s="39">
        <v>2</v>
      </c>
      <c r="N53" s="39">
        <v>1</v>
      </c>
      <c r="O53" s="51">
        <v>2</v>
      </c>
      <c r="P53" s="44" t="s">
        <v>0</v>
      </c>
      <c r="Q53" s="49" t="s">
        <v>0</v>
      </c>
      <c r="R53" s="55" t="str">
        <f>IF(AND(E53&gt;29.99,F53&gt;159,F53&lt;221,H53&gt;0.39,H53&lt;0.81,I53&gt;6.49,I53&lt;10.01,J53&gt;89.99,K53&gt;52.49,L53&gt;1.99,L53&lt;5.01,M53&gt;2.99,M53&lt;5.01,N53&gt;1.99,O53&gt;1.99,P53="N",Q53="N"),"Y","N")</f>
        <v>N</v>
      </c>
      <c r="S53" s="55" t="str">
        <f>IF(AND(E53&gt;29.49,F53&gt;159,F53&lt;236,H53&gt;0.09,H53&lt;1.21,I53&gt;4.99,I53&lt;14.01,J53&gt;74.99,K53&gt;47.99,L53&gt;0.99,L53&lt;5.01,M53&gt;1.99,M53&lt;6.01,N53&gt;1.99,O53&gt;1.99,P53="N",Q53="N",R53="N"),"Y","N")</f>
        <v>N</v>
      </c>
      <c r="T53" s="55" t="str">
        <f>IF(AND(E53&gt;29.49,F53&gt;159,F53&lt;236,H53&gt;0.09,H53&lt;1.21,I53&gt;4.99,I53&lt;14.01,J53&gt;74.99,K53&gt;46.99,L53&gt;=0,L53&lt;10.01,M53&gt;0.99,M53&lt;6.01,N53&gt;0.99,O53&gt;0.99,P53="N",Q53="N",R53="N", S53="N"),"Y","N")</f>
        <v>Y</v>
      </c>
    </row>
    <row r="54" spans="1:20" x14ac:dyDescent="0.2">
      <c r="A54" s="49">
        <v>396</v>
      </c>
      <c r="B54" s="40" t="s">
        <v>108</v>
      </c>
      <c r="C54" s="40" t="s">
        <v>107</v>
      </c>
      <c r="D54" s="17">
        <v>270</v>
      </c>
      <c r="E54" s="51">
        <v>30</v>
      </c>
      <c r="F54" s="18">
        <v>196</v>
      </c>
      <c r="G54" s="10">
        <f>(F54/D54)*100</f>
        <v>72.592592592592595</v>
      </c>
      <c r="H54" s="19">
        <v>0.3</v>
      </c>
      <c r="I54" s="20">
        <v>8</v>
      </c>
      <c r="J54" s="9">
        <f>8.588 + (0.465*F54)-(21.896*H54)+(3.005*I54)</f>
        <v>117.19919999999999</v>
      </c>
      <c r="K54" s="9">
        <f>(J54/F54)*100</f>
        <v>59.795510204081623</v>
      </c>
      <c r="L54" s="52">
        <v>2</v>
      </c>
      <c r="M54" s="39">
        <v>1</v>
      </c>
      <c r="N54" s="39">
        <v>2</v>
      </c>
      <c r="O54" s="51">
        <v>2</v>
      </c>
      <c r="P54" s="44" t="s">
        <v>0</v>
      </c>
      <c r="Q54" s="49" t="s">
        <v>0</v>
      </c>
      <c r="R54" s="55" t="str">
        <f>IF(AND(E54&gt;29.99,F54&gt;159,F54&lt;221,H54&gt;0.39,H54&lt;0.81,I54&gt;6.49,I54&lt;10.01,J54&gt;89.99,K54&gt;52.49,L54&gt;1.99,L54&lt;5.01,M54&gt;2.99,M54&lt;5.01,N54&gt;1.99,O54&gt;1.99,P54="N",Q54="N"),"Y","N")</f>
        <v>N</v>
      </c>
      <c r="S54" s="55" t="str">
        <f>IF(AND(E54&gt;29.49,F54&gt;159,F54&lt;236,H54&gt;0.09,H54&lt;1.21,I54&gt;4.99,I54&lt;14.01,J54&gt;74.99,K54&gt;47.99,L54&gt;0.99,L54&lt;5.01,M54&gt;1.99,M54&lt;6.01,N54&gt;1.99,O54&gt;1.99,P54="N",Q54="N",R54="N"),"Y","N")</f>
        <v>N</v>
      </c>
      <c r="T54" s="55" t="str">
        <f>IF(AND(E54&gt;29.49,F54&gt;159,F54&lt;236,H54&gt;0.09,H54&lt;1.21,I54&gt;4.99,I54&lt;14.01,J54&gt;74.99,K54&gt;46.99,L54&gt;=0,L54&lt;10.01,M54&gt;0.99,M54&lt;6.01,N54&gt;0.99,O54&gt;0.99,P54="N",Q54="N",R54="N", S54="N"),"Y","N")</f>
        <v>Y</v>
      </c>
    </row>
    <row r="55" spans="1:20" x14ac:dyDescent="0.2">
      <c r="A55" s="49">
        <v>463</v>
      </c>
      <c r="B55" s="40" t="s">
        <v>106</v>
      </c>
      <c r="C55" s="40" t="s">
        <v>86</v>
      </c>
      <c r="D55" s="39">
        <v>252</v>
      </c>
      <c r="E55" s="51">
        <v>30</v>
      </c>
      <c r="F55" s="41">
        <v>178</v>
      </c>
      <c r="G55" s="10">
        <f>(F55/D55)*100</f>
        <v>70.634920634920633</v>
      </c>
      <c r="H55" s="42">
        <v>0.4</v>
      </c>
      <c r="I55" s="43">
        <v>6.7</v>
      </c>
      <c r="J55" s="9">
        <f>8.588 + (0.465*F55)-(21.896*H55)+(3.005*I55)</f>
        <v>102.73310000000001</v>
      </c>
      <c r="K55" s="9">
        <f>(J55/F55)*100</f>
        <v>57.71522471910113</v>
      </c>
      <c r="L55" s="52">
        <v>2</v>
      </c>
      <c r="M55" s="39">
        <v>1</v>
      </c>
      <c r="N55" s="39">
        <v>2</v>
      </c>
      <c r="O55" s="51">
        <v>2</v>
      </c>
      <c r="P55" s="44" t="s">
        <v>0</v>
      </c>
      <c r="Q55" s="49" t="s">
        <v>0</v>
      </c>
      <c r="R55" s="55" t="str">
        <f>IF(AND(E55&gt;29.99,F55&gt;159,F55&lt;221,H55&gt;0.39,H55&lt;0.81,I55&gt;6.49,I55&lt;10.01,J55&gt;89.99,K55&gt;52.49,L55&gt;1.99,L55&lt;5.01,M55&gt;2.99,M55&lt;5.01,N55&gt;1.99,O55&gt;1.99,P55="N",Q55="N"),"Y","N")</f>
        <v>N</v>
      </c>
      <c r="S55" s="55" t="str">
        <f>IF(AND(E55&gt;29.49,F55&gt;159,F55&lt;236,H55&gt;0.09,H55&lt;1.21,I55&gt;4.99,I55&lt;14.01,J55&gt;74.99,K55&gt;47.99,L55&gt;0.99,L55&lt;5.01,M55&gt;1.99,M55&lt;6.01,N55&gt;1.99,O55&gt;1.99,P55="N",Q55="N",R55="N"),"Y","N")</f>
        <v>N</v>
      </c>
      <c r="T55" s="55" t="str">
        <f>IF(AND(E55&gt;29.49,F55&gt;159,F55&lt;236,H55&gt;0.09,H55&lt;1.21,I55&gt;4.99,I55&lt;14.01,J55&gt;74.99,K55&gt;46.99,L55&gt;=0,L55&lt;10.01,M55&gt;0.99,M55&lt;6.01,N55&gt;0.99,O55&gt;0.99,P55="N",Q55="N",R55="N", S55="N"),"Y","N")</f>
        <v>Y</v>
      </c>
    </row>
    <row r="56" spans="1:20" x14ac:dyDescent="0.2">
      <c r="A56" s="49">
        <v>452</v>
      </c>
      <c r="B56" s="40" t="s">
        <v>105</v>
      </c>
      <c r="C56" s="40" t="s">
        <v>81</v>
      </c>
      <c r="D56" s="39">
        <v>237</v>
      </c>
      <c r="E56" s="51">
        <v>30</v>
      </c>
      <c r="F56" s="41">
        <v>158</v>
      </c>
      <c r="G56" s="10">
        <f>(F56/D56)*100</f>
        <v>66.666666666666657</v>
      </c>
      <c r="H56" s="42">
        <v>0.6</v>
      </c>
      <c r="I56" s="43">
        <v>7.4</v>
      </c>
      <c r="J56" s="9">
        <f>8.588 + (0.465*F56)-(21.896*H56)+(3.005*I56)</f>
        <v>91.157399999999996</v>
      </c>
      <c r="K56" s="9">
        <f>(J56/F56)*100</f>
        <v>57.69455696202531</v>
      </c>
      <c r="L56" s="52">
        <v>1</v>
      </c>
      <c r="M56" s="39">
        <v>1</v>
      </c>
      <c r="N56" s="39">
        <v>2</v>
      </c>
      <c r="O56" s="51">
        <v>2</v>
      </c>
      <c r="P56" s="44" t="s">
        <v>0</v>
      </c>
      <c r="Q56" s="49" t="s">
        <v>0</v>
      </c>
      <c r="R56" s="55" t="str">
        <f>IF(AND(E56&gt;29.99,F56&gt;159,F56&lt;221,H56&gt;0.39,H56&lt;0.81,I56&gt;6.49,I56&lt;10.01,J56&gt;89.99,K56&gt;52.49,L56&gt;1.99,L56&lt;5.01,M56&gt;2.99,M56&lt;5.01,N56&gt;1.99,O56&gt;1.99,P56="N",Q56="N"),"Y","N")</f>
        <v>N</v>
      </c>
      <c r="S56" s="55" t="str">
        <f>IF(AND(E56&gt;29.49,F56&gt;159,F56&lt;236,H56&gt;0.09,H56&lt;1.21,I56&gt;4.99,I56&lt;14.01,J56&gt;74.99,K56&gt;47.99,L56&gt;0.99,L56&lt;5.01,M56&gt;1.99,M56&lt;6.01,N56&gt;1.99,O56&gt;1.99,P56="N",Q56="N",R56="N"),"Y","N")</f>
        <v>N</v>
      </c>
      <c r="T56" s="55" t="s">
        <v>49</v>
      </c>
    </row>
    <row r="57" spans="1:20" x14ac:dyDescent="0.2">
      <c r="A57" s="49">
        <v>462</v>
      </c>
      <c r="B57" s="40" t="s">
        <v>104</v>
      </c>
      <c r="C57" s="40" t="s">
        <v>86</v>
      </c>
      <c r="D57" s="39">
        <v>271</v>
      </c>
      <c r="E57" s="51">
        <v>30</v>
      </c>
      <c r="F57" s="41">
        <v>192</v>
      </c>
      <c r="G57" s="10">
        <f>(F57/D57)*100</f>
        <v>70.848708487084863</v>
      </c>
      <c r="H57" s="42">
        <v>0.6</v>
      </c>
      <c r="I57" s="43">
        <v>8.1</v>
      </c>
      <c r="J57" s="9">
        <f>8.588 + (0.465*F57)-(21.896*H57)+(3.005*I57)</f>
        <v>109.07089999999999</v>
      </c>
      <c r="K57" s="9">
        <f>(J57/F57)*100</f>
        <v>56.807760416666667</v>
      </c>
      <c r="L57" s="52">
        <v>1</v>
      </c>
      <c r="M57" s="39">
        <v>1</v>
      </c>
      <c r="N57" s="39">
        <v>2</v>
      </c>
      <c r="O57" s="51">
        <v>2</v>
      </c>
      <c r="P57" s="44" t="s">
        <v>0</v>
      </c>
      <c r="Q57" s="49" t="s">
        <v>0</v>
      </c>
      <c r="R57" s="55" t="str">
        <f>IF(AND(E57&gt;29.99,F57&gt;159,F57&lt;221,H57&gt;0.39,H57&lt;0.81,I57&gt;6.49,I57&lt;10.01,J57&gt;89.99,K57&gt;52.49,L57&gt;1.99,L57&lt;5.01,M57&gt;2.99,M57&lt;5.01,N57&gt;1.99,O57&gt;1.99,P57="N",Q57="N"),"Y","N")</f>
        <v>N</v>
      </c>
      <c r="S57" s="55" t="str">
        <f>IF(AND(E57&gt;29.49,F57&gt;159,F57&lt;236,H57&gt;0.09,H57&lt;1.21,I57&gt;4.99,I57&lt;14.01,J57&gt;74.99,K57&gt;47.99,L57&gt;0.99,L57&lt;5.01,M57&gt;1.99,M57&lt;6.01,N57&gt;1.99,O57&gt;1.99,P57="N",Q57="N",R57="N"),"Y","N")</f>
        <v>N</v>
      </c>
      <c r="T57" s="55" t="str">
        <f>IF(AND(E57&gt;29.49,F57&gt;159,F57&lt;236,H57&gt;0.09,H57&lt;1.21,I57&gt;4.99,I57&lt;14.01,J57&gt;74.99,K57&gt;46.99,L57&gt;=0,L57&lt;10.01,M57&gt;0.99,M57&lt;6.01,N57&gt;0.99,O57&gt;0.99,P57="N",Q57="N",R57="N", S57="N"),"Y","N")</f>
        <v>Y</v>
      </c>
    </row>
    <row r="58" spans="1:20" x14ac:dyDescent="0.2">
      <c r="A58" s="49">
        <v>447</v>
      </c>
      <c r="B58" s="40" t="s">
        <v>103</v>
      </c>
      <c r="C58" s="40" t="s">
        <v>78</v>
      </c>
      <c r="D58" s="39">
        <v>260</v>
      </c>
      <c r="E58" s="51">
        <v>30</v>
      </c>
      <c r="F58" s="41">
        <v>182</v>
      </c>
      <c r="G58" s="10">
        <f>(F58/D58)*100</f>
        <v>70</v>
      </c>
      <c r="H58" s="42">
        <v>0.6</v>
      </c>
      <c r="I58" s="43">
        <v>7.6</v>
      </c>
      <c r="J58" s="9">
        <f>8.588 + (0.465*F58)-(21.896*H58)+(3.005*I58)</f>
        <v>102.91839999999999</v>
      </c>
      <c r="K58" s="9">
        <f>(J58/F58)*100</f>
        <v>56.548571428571428</v>
      </c>
      <c r="L58" s="52">
        <v>1</v>
      </c>
      <c r="M58" s="39">
        <v>1</v>
      </c>
      <c r="N58" s="39">
        <v>2</v>
      </c>
      <c r="O58" s="51">
        <v>2</v>
      </c>
      <c r="P58" s="44" t="s">
        <v>0</v>
      </c>
      <c r="Q58" s="49" t="s">
        <v>0</v>
      </c>
      <c r="R58" s="55" t="str">
        <f>IF(AND(E58&gt;29.99,F58&gt;159,F58&lt;221,H58&gt;0.39,H58&lt;0.81,I58&gt;6.49,I58&lt;10.01,J58&gt;89.99,K58&gt;52.49,L58&gt;1.99,L58&lt;5.01,M58&gt;2.99,M58&lt;5.01,N58&gt;1.99,O58&gt;1.99,P58="N",Q58="N"),"Y","N")</f>
        <v>N</v>
      </c>
      <c r="S58" s="55" t="str">
        <f>IF(AND(E58&gt;29.49,F58&gt;159,F58&lt;236,H58&gt;0.09,H58&lt;1.21,I58&gt;4.99,I58&lt;14.01,J58&gt;74.99,K58&gt;47.99,L58&gt;0.99,L58&lt;5.01,M58&gt;1.99,M58&lt;6.01,N58&gt;1.99,O58&gt;1.99,P58="N",Q58="N",R58="N"),"Y","N")</f>
        <v>N</v>
      </c>
      <c r="T58" s="55" t="str">
        <f>IF(AND(E58&gt;29.49,F58&gt;159,F58&lt;236,H58&gt;0.09,H58&lt;1.21,I58&gt;4.99,I58&lt;14.01,J58&gt;74.99,K58&gt;46.99,L58&gt;=0,L58&lt;10.01,M58&gt;0.99,M58&lt;6.01,N58&gt;0.99,O58&gt;0.99,P58="N",Q58="N",R58="N", S58="N"),"Y","N")</f>
        <v>Y</v>
      </c>
    </row>
    <row r="59" spans="1:20" x14ac:dyDescent="0.2">
      <c r="A59" s="49">
        <v>288</v>
      </c>
      <c r="B59" s="40" t="s">
        <v>102</v>
      </c>
      <c r="C59" s="40" t="s">
        <v>101</v>
      </c>
      <c r="D59" s="17">
        <v>312</v>
      </c>
      <c r="E59" s="51">
        <v>30</v>
      </c>
      <c r="F59" s="18">
        <v>212</v>
      </c>
      <c r="G59" s="10">
        <f>(F59/D59)*100</f>
        <v>67.948717948717956</v>
      </c>
      <c r="H59" s="19">
        <v>0.5</v>
      </c>
      <c r="I59" s="20">
        <v>7.3</v>
      </c>
      <c r="J59" s="9">
        <f>8.588 + (0.465*F59)-(21.896*H59)+(3.005*I59)</f>
        <v>118.15649999999999</v>
      </c>
      <c r="K59" s="9">
        <f>(J59/F59)*100</f>
        <v>55.734198113207547</v>
      </c>
      <c r="L59" s="53">
        <v>2</v>
      </c>
      <c r="M59" s="39">
        <v>1</v>
      </c>
      <c r="N59" s="39">
        <v>1</v>
      </c>
      <c r="O59" s="51">
        <v>2</v>
      </c>
      <c r="P59" s="44" t="s">
        <v>0</v>
      </c>
      <c r="Q59" s="49" t="s">
        <v>0</v>
      </c>
      <c r="R59" s="55" t="str">
        <f>IF(AND(E59&gt;29.99,F59&gt;159,F59&lt;221,H59&gt;0.39,H59&lt;0.81,I59&gt;6.49,I59&lt;10.01,J59&gt;89.99,K59&gt;52.49,L59&gt;1.99,L59&lt;5.01,M59&gt;2.99,M59&lt;5.01,N59&gt;1.99,O59&gt;1.99,P59="N",Q59="N"),"Y","N")</f>
        <v>N</v>
      </c>
      <c r="S59" s="55" t="str">
        <f>IF(AND(E59&gt;29.49,F59&gt;159,F59&lt;236,H59&gt;0.09,H59&lt;1.21,I59&gt;4.99,I59&lt;14.01,J59&gt;74.99,K59&gt;47.99,L59&gt;0.99,L59&lt;5.01,M59&gt;1.99,M59&lt;6.01,N59&gt;1.99,O59&gt;1.99,P59="N",Q59="N",R59="N"),"Y","N")</f>
        <v>N</v>
      </c>
      <c r="T59" s="55" t="str">
        <f>IF(AND(E59&gt;29.49,F59&gt;159,F59&lt;236,H59&gt;0.09,H59&lt;1.21,I59&gt;4.99,I59&lt;14.01,J59&gt;74.99,K59&gt;46.99,L59&gt;=0,L59&lt;10.01,M59&gt;0.99,M59&lt;6.01,N59&gt;0.99,O59&gt;0.99,P59="N",Q59="N",R59="N", S59="N"),"Y","N")</f>
        <v>Y</v>
      </c>
    </row>
    <row r="60" spans="1:20" x14ac:dyDescent="0.2">
      <c r="A60" s="49">
        <v>312</v>
      </c>
      <c r="B60" s="40" t="s">
        <v>100</v>
      </c>
      <c r="C60" s="40" t="s">
        <v>59</v>
      </c>
      <c r="D60" s="17">
        <v>287</v>
      </c>
      <c r="E60" s="51">
        <v>30</v>
      </c>
      <c r="F60" s="18">
        <v>198</v>
      </c>
      <c r="G60" s="10">
        <f>(F60/D60)*100</f>
        <v>68.98954703832753</v>
      </c>
      <c r="H60" s="19">
        <v>0.6</v>
      </c>
      <c r="I60" s="20">
        <v>7.5</v>
      </c>
      <c r="J60" s="9">
        <f>8.588 + (0.465*F60)-(21.896*H60)+(3.005*I60)</f>
        <v>110.05789999999999</v>
      </c>
      <c r="K60" s="9">
        <f>(J60/F60)*100</f>
        <v>55.584797979797976</v>
      </c>
      <c r="L60" s="52">
        <v>1</v>
      </c>
      <c r="M60" s="39">
        <v>2</v>
      </c>
      <c r="N60" s="39">
        <v>1</v>
      </c>
      <c r="O60" s="51">
        <v>2</v>
      </c>
      <c r="P60" s="44" t="s">
        <v>0</v>
      </c>
      <c r="Q60" s="49" t="s">
        <v>0</v>
      </c>
      <c r="R60" s="55" t="str">
        <f>IF(AND(E60&gt;29.99,F60&gt;159,F60&lt;221,H60&gt;0.39,H60&lt;0.81,I60&gt;6.49,I60&lt;10.01,J60&gt;89.99,K60&gt;52.49,L60&gt;1.99,L60&lt;5.01,M60&gt;2.99,M60&lt;5.01,N60&gt;1.99,O60&gt;1.99,P60="N",Q60="N"),"Y","N")</f>
        <v>N</v>
      </c>
      <c r="S60" s="55" t="str">
        <f>IF(AND(E60&gt;29.49,F60&gt;159,F60&lt;236,H60&gt;0.09,H60&lt;1.21,I60&gt;4.99,I60&lt;14.01,J60&gt;74.99,K60&gt;47.99,L60&gt;0.99,L60&lt;5.01,M60&gt;1.99,M60&lt;6.01,N60&gt;1.99,O60&gt;1.99,P60="N",Q60="N",R60="N"),"Y","N")</f>
        <v>N</v>
      </c>
      <c r="T60" s="55" t="str">
        <f>IF(AND(E60&gt;29.49,F60&gt;159,F60&lt;236,H60&gt;0.09,H60&lt;1.21,I60&gt;4.99,I60&lt;14.01,J60&gt;74.99,K60&gt;46.99,L60&gt;=0,L60&lt;10.01,M60&gt;0.99,M60&lt;6.01,N60&gt;0.99,O60&gt;0.99,P60="N",Q60="N",R60="N", S60="N"),"Y","N")</f>
        <v>Y</v>
      </c>
    </row>
    <row r="61" spans="1:20" x14ac:dyDescent="0.2">
      <c r="A61" s="49">
        <v>296</v>
      </c>
      <c r="B61" s="40" t="s">
        <v>99</v>
      </c>
      <c r="C61" s="40" t="s">
        <v>52</v>
      </c>
      <c r="D61" s="17">
        <v>278</v>
      </c>
      <c r="E61" s="51">
        <v>30</v>
      </c>
      <c r="F61" s="18">
        <v>194</v>
      </c>
      <c r="G61" s="10">
        <f>(F61/D61)*100</f>
        <v>69.7841726618705</v>
      </c>
      <c r="H61" s="19">
        <v>0.8</v>
      </c>
      <c r="I61" s="20">
        <v>8</v>
      </c>
      <c r="J61" s="9">
        <f>8.588 + (0.465*F61)-(21.896*H61)+(3.005*I61)</f>
        <v>105.3212</v>
      </c>
      <c r="K61" s="9">
        <f>(J61/F61)*100</f>
        <v>54.289278350515467</v>
      </c>
      <c r="L61" s="52">
        <v>1</v>
      </c>
      <c r="M61" s="39">
        <v>1</v>
      </c>
      <c r="N61" s="39">
        <v>2</v>
      </c>
      <c r="O61" s="51">
        <v>2</v>
      </c>
      <c r="P61" s="44" t="s">
        <v>0</v>
      </c>
      <c r="Q61" s="49" t="s">
        <v>0</v>
      </c>
      <c r="R61" s="55" t="str">
        <f>IF(AND(E61&gt;29.99,F61&gt;159,F61&lt;221,H61&gt;0.39,H61&lt;0.81,I61&gt;6.49,I61&lt;10.01,J61&gt;89.99,K61&gt;52.49,L61&gt;1.99,L61&lt;5.01,M61&gt;2.99,M61&lt;5.01,N61&gt;1.99,O61&gt;1.99,P61="N",Q61="N"),"Y","N")</f>
        <v>N</v>
      </c>
      <c r="S61" s="55" t="str">
        <f>IF(AND(E61&gt;29.49,F61&gt;159,F61&lt;236,H61&gt;0.09,H61&lt;1.21,I61&gt;4.99,I61&lt;14.01,J61&gt;74.99,K61&gt;47.99,L61&gt;0.99,L61&lt;5.01,M61&gt;1.99,M61&lt;6.01,N61&gt;1.99,O61&gt;1.99,P61="N",Q61="N",R61="N"),"Y","N")</f>
        <v>N</v>
      </c>
      <c r="T61" s="55" t="str">
        <f>IF(AND(E61&gt;29.49,F61&gt;159,F61&lt;236,H61&gt;0.09,H61&lt;1.21,I61&gt;4.99,I61&lt;14.01,J61&gt;74.99,K61&gt;46.99,L61&gt;=0,L61&lt;10.01,M61&gt;0.99,M61&lt;6.01,N61&gt;0.99,O61&gt;0.99,P61="N",Q61="N",R61="N", S61="N"),"Y","N")</f>
        <v>Y</v>
      </c>
    </row>
    <row r="62" spans="1:20" x14ac:dyDescent="0.2">
      <c r="A62" s="49">
        <v>390</v>
      </c>
      <c r="B62" s="40" t="s">
        <v>98</v>
      </c>
      <c r="C62" s="40" t="s">
        <v>38</v>
      </c>
      <c r="D62" s="17">
        <v>318</v>
      </c>
      <c r="E62" s="51">
        <v>30</v>
      </c>
      <c r="F62" s="18">
        <v>218</v>
      </c>
      <c r="G62" s="10">
        <f>(F62/D62)*100</f>
        <v>68.55345911949685</v>
      </c>
      <c r="H62" s="19">
        <v>0.8</v>
      </c>
      <c r="I62" s="20">
        <v>7.1</v>
      </c>
      <c r="J62" s="9">
        <f>8.588 + (0.465*F62)-(21.896*H62)+(3.005*I62)</f>
        <v>113.77669999999999</v>
      </c>
      <c r="K62" s="9">
        <f>(J62/F62)*100</f>
        <v>52.191146788990814</v>
      </c>
      <c r="L62" s="52">
        <v>1</v>
      </c>
      <c r="M62" s="39">
        <v>1</v>
      </c>
      <c r="N62" s="39">
        <v>2</v>
      </c>
      <c r="O62" s="51">
        <v>2</v>
      </c>
      <c r="P62" s="44" t="s">
        <v>0</v>
      </c>
      <c r="Q62" s="49" t="s">
        <v>0</v>
      </c>
      <c r="R62" s="55" t="str">
        <f>IF(AND(E62&gt;29.99,F62&gt;159,F62&lt;221,H62&gt;0.39,H62&lt;0.81,I62&gt;6.49,I62&lt;10.01,J62&gt;89.99,K62&gt;52.49,L62&gt;1.99,L62&lt;5.01,M62&gt;2.99,M62&lt;5.01,N62&gt;1.99,O62&gt;1.99,P62="N",Q62="N"),"Y","N")</f>
        <v>N</v>
      </c>
      <c r="S62" s="55" t="str">
        <f>IF(AND(E62&gt;29.49,F62&gt;159,F62&lt;236,H62&gt;0.09,H62&lt;1.21,I62&gt;4.99,I62&lt;14.01,J62&gt;74.99,K62&gt;47.99,L62&gt;0.99,L62&lt;5.01,M62&gt;1.99,M62&lt;6.01,N62&gt;1.99,O62&gt;1.99,P62="N",Q62="N",R62="N"),"Y","N")</f>
        <v>N</v>
      </c>
      <c r="T62" s="55" t="str">
        <f>IF(AND(E62&gt;29.49,F62&gt;159,F62&lt;236,H62&gt;0.09,H62&lt;1.21,I62&gt;4.99,I62&lt;14.01,J62&gt;74.99,K62&gt;46.99,L62&gt;=0,L62&lt;10.01,M62&gt;0.99,M62&lt;6.01,N62&gt;0.99,O62&gt;0.99,P62="N",Q62="N",R62="N", S62="N"),"Y","N")</f>
        <v>Y</v>
      </c>
    </row>
    <row r="63" spans="1:20" x14ac:dyDescent="0.2">
      <c r="A63" s="49">
        <v>459</v>
      </c>
      <c r="B63" s="40" t="s">
        <v>97</v>
      </c>
      <c r="C63" s="40" t="s">
        <v>86</v>
      </c>
      <c r="D63" s="39">
        <v>293</v>
      </c>
      <c r="E63" s="51">
        <v>30</v>
      </c>
      <c r="F63" s="41">
        <v>204</v>
      </c>
      <c r="G63" s="10">
        <f>(F63/D63)*100</f>
        <v>69.6245733788396</v>
      </c>
      <c r="H63" s="42">
        <v>0.9</v>
      </c>
      <c r="I63" s="43">
        <v>6.5</v>
      </c>
      <c r="J63" s="9">
        <f>8.588 + (0.465*F63)-(21.896*H63)+(3.005*I63)</f>
        <v>103.27409999999999</v>
      </c>
      <c r="K63" s="9">
        <f>(J63/F63)*100</f>
        <v>50.624558823529412</v>
      </c>
      <c r="L63" s="52">
        <v>1</v>
      </c>
      <c r="M63" s="39">
        <v>1</v>
      </c>
      <c r="N63" s="39">
        <v>2</v>
      </c>
      <c r="O63" s="51">
        <v>2</v>
      </c>
      <c r="P63" s="44" t="s">
        <v>0</v>
      </c>
      <c r="Q63" s="49" t="s">
        <v>0</v>
      </c>
      <c r="R63" s="55" t="str">
        <f>IF(AND(E63&gt;29.99,F63&gt;159,F63&lt;221,H63&gt;0.39,H63&lt;0.81,I63&gt;6.49,I63&lt;10.01,J63&gt;89.99,K63&gt;52.49,L63&gt;1.99,L63&lt;5.01,M63&gt;2.99,M63&lt;5.01,N63&gt;1.99,O63&gt;1.99,P63="N",Q63="N"),"Y","N")</f>
        <v>N</v>
      </c>
      <c r="S63" s="55" t="str">
        <f>IF(AND(E63&gt;29.49,F63&gt;159,F63&lt;236,H63&gt;0.09,H63&lt;1.21,I63&gt;4.99,I63&lt;14.01,J63&gt;74.99,K63&gt;47.99,L63&gt;0.99,L63&lt;5.01,M63&gt;1.99,M63&lt;6.01,N63&gt;1.99,O63&gt;1.99,P63="N",Q63="N",R63="N"),"Y","N")</f>
        <v>N</v>
      </c>
      <c r="T63" s="55" t="str">
        <f>IF(AND(E63&gt;29.49,F63&gt;159,F63&lt;236,H63&gt;0.09,H63&lt;1.21,I63&gt;4.99,I63&lt;14.01,J63&gt;74.99,K63&gt;46.99,L63&gt;=0,L63&lt;10.01,M63&gt;0.99,M63&lt;6.01,N63&gt;0.99,O63&gt;0.99,P63="N",Q63="N",R63="N", S63="N"),"Y","N")</f>
        <v>Y</v>
      </c>
    </row>
    <row r="64" spans="1:20" x14ac:dyDescent="0.2">
      <c r="A64" s="49">
        <v>393</v>
      </c>
      <c r="B64" s="40" t="s">
        <v>96</v>
      </c>
      <c r="C64" s="40" t="s">
        <v>38</v>
      </c>
      <c r="D64" s="17">
        <v>303</v>
      </c>
      <c r="E64" s="51">
        <v>30</v>
      </c>
      <c r="F64" s="18">
        <v>198</v>
      </c>
      <c r="G64" s="10">
        <f>(F64/D64)*100</f>
        <v>65.346534653465355</v>
      </c>
      <c r="H64" s="19">
        <v>1.1000000000000001</v>
      </c>
      <c r="I64" s="20">
        <v>5.7</v>
      </c>
      <c r="J64" s="9">
        <f>8.588 + (0.465*F64)-(21.896*H64)+(3.005*I64)</f>
        <v>93.700900000000004</v>
      </c>
      <c r="K64" s="9">
        <f>(J64/F64)*100</f>
        <v>47.32368686868687</v>
      </c>
      <c r="L64" s="52">
        <v>2</v>
      </c>
      <c r="M64" s="39">
        <v>2</v>
      </c>
      <c r="N64" s="39">
        <v>2</v>
      </c>
      <c r="O64" s="51">
        <v>2</v>
      </c>
      <c r="P64" s="44" t="s">
        <v>0</v>
      </c>
      <c r="Q64" s="49" t="s">
        <v>0</v>
      </c>
      <c r="R64" s="55" t="str">
        <f>IF(AND(E64&gt;29.99,F64&gt;159,F64&lt;221,H64&gt;0.39,H64&lt;0.81,I64&gt;6.49,I64&lt;10.01,J64&gt;89.99,K64&gt;52.49,L64&gt;1.99,L64&lt;5.01,M64&gt;2.99,M64&lt;5.01,N64&gt;1.99,O64&gt;1.99,P64="N",Q64="N"),"Y","N")</f>
        <v>N</v>
      </c>
      <c r="S64" s="55" t="str">
        <f>IF(AND(E64&gt;29.49,F64&gt;159,F64&lt;236,H64&gt;0.09,H64&lt;1.21,I64&gt;4.99,I64&lt;14.01,J64&gt;74.99,K64&gt;47.99,L64&gt;0.99,L64&lt;5.01,M64&gt;1.99,M64&lt;6.01,N64&gt;1.99,O64&gt;1.99,P64="N",Q64="N",R64="N"),"Y","N")</f>
        <v>N</v>
      </c>
      <c r="T64" s="55" t="str">
        <f>IF(AND(E64&gt;29.49,F64&gt;159,F64&lt;236,H64&gt;0.09,H64&lt;1.21,I64&gt;4.99,I64&lt;14.01,J64&gt;74.99,K64&gt;46.99,L64&gt;=0,L64&lt;10.01,M64&gt;0.99,M64&lt;6.01,N64&gt;0.99,O64&gt;0.99,P64="N",Q64="N",R64="N", S64="N"),"Y","N")</f>
        <v>Y</v>
      </c>
    </row>
  </sheetData>
  <sheetProtection insertRows="0" selectLockedCells="1"/>
  <sortState xmlns:xlrd2="http://schemas.microsoft.com/office/spreadsheetml/2017/richdata2" ref="A7:R7">
    <sortCondition descending="1" ref="R7"/>
  </sortState>
  <mergeCells count="2">
    <mergeCell ref="A1:B1"/>
    <mergeCell ref="C1:D1"/>
  </mergeCells>
  <conditionalFormatting sqref="E7:E8 E49 E27 E30 E16 E24:E25">
    <cfRule type="cellIs" dxfId="655" priority="650" operator="lessThan">
      <formula>30</formula>
    </cfRule>
  </conditionalFormatting>
  <conditionalFormatting sqref="F7:F8 F49 F27 F30 F16 F24:F25">
    <cfRule type="cellIs" dxfId="654" priority="659" operator="lessThan">
      <formula>160</formula>
    </cfRule>
    <cfRule type="cellIs" dxfId="653" priority="660" operator="greaterThan">
      <formula>220</formula>
    </cfRule>
  </conditionalFormatting>
  <conditionalFormatting sqref="H7:H8 H49 H27 H30 H16 H24:H25">
    <cfRule type="cellIs" dxfId="652" priority="664" operator="lessThan">
      <formula>0.399</formula>
    </cfRule>
    <cfRule type="cellIs" dxfId="651" priority="665" operator="greaterThan">
      <formula>0.8</formula>
    </cfRule>
  </conditionalFormatting>
  <conditionalFormatting sqref="I7:I8 I49 I27 I30 I16 I24:I25">
    <cfRule type="cellIs" dxfId="650" priority="657" operator="greaterThan">
      <formula>10</formula>
    </cfRule>
    <cfRule type="cellIs" dxfId="649" priority="658" operator="lessThan">
      <formula>6.5</formula>
    </cfRule>
  </conditionalFormatting>
  <conditionalFormatting sqref="J7:J8 J49 J27 J30 J16 J24:J25">
    <cfRule type="cellIs" dxfId="648" priority="656" operator="lessThan">
      <formula>90</formula>
    </cfRule>
  </conditionalFormatting>
  <conditionalFormatting sqref="K7:K8 K49 K27 K30 K16 K24:K25">
    <cfRule type="cellIs" dxfId="647" priority="663" operator="lessThan">
      <formula>52.5</formula>
    </cfRule>
  </conditionalFormatting>
  <conditionalFormatting sqref="L7:L8 O7:O8 L49 O49 L27 L30 O27 O30 L16 O16 O24:O25 L24:L25">
    <cfRule type="cellIs" dxfId="646" priority="655" operator="lessThan">
      <formula>2</formula>
    </cfRule>
  </conditionalFormatting>
  <conditionalFormatting sqref="L7:M8 L49:M49 L27:M27 L30:M30 L16:M16 L24:M25">
    <cfRule type="cellIs" dxfId="645" priority="653" operator="greaterThan">
      <formula>5</formula>
    </cfRule>
  </conditionalFormatting>
  <conditionalFormatting sqref="M7:M8 M49 M27 M30 M16 M24:M25">
    <cfRule type="cellIs" dxfId="644" priority="654" operator="lessThan">
      <formula>3</formula>
    </cfRule>
  </conditionalFormatting>
  <conditionalFormatting sqref="N7:N8 N49 N27 N30 N16 N24:N25">
    <cfRule type="cellIs" dxfId="643" priority="662" operator="lessThan">
      <formula>2</formula>
    </cfRule>
  </conditionalFormatting>
  <conditionalFormatting sqref="N7:O8 N49:O49 N27:O27 N30:O30 N16:O16 N24:O25">
    <cfRule type="cellIs" dxfId="642" priority="648" operator="greaterThan">
      <formula>3</formula>
    </cfRule>
  </conditionalFormatting>
  <conditionalFormatting sqref="P7:P8 P49 P27 P30 P16 P24:P25">
    <cfRule type="cellIs" dxfId="641" priority="651" operator="equal">
      <formula>"Y"</formula>
    </cfRule>
  </conditionalFormatting>
  <conditionalFormatting sqref="Q7:Q8 Q49 Q27 Q30 Q16 Q24:Q25">
    <cfRule type="cellIs" dxfId="640" priority="661" operator="equal">
      <formula>"Y"</formula>
    </cfRule>
  </conditionalFormatting>
  <conditionalFormatting sqref="R7:T8 R49:T49 R27:T27 R30:T30 R16:T16 R24:T25">
    <cfRule type="cellIs" dxfId="639" priority="649" operator="equal">
      <formula>"N"</formula>
    </cfRule>
  </conditionalFormatting>
  <conditionalFormatting sqref="E9">
    <cfRule type="cellIs" dxfId="638" priority="632" operator="lessThan">
      <formula>30</formula>
    </cfRule>
  </conditionalFormatting>
  <conditionalFormatting sqref="F9">
    <cfRule type="cellIs" dxfId="637" priority="641" operator="lessThan">
      <formula>160</formula>
    </cfRule>
    <cfRule type="cellIs" dxfId="636" priority="642" operator="greaterThan">
      <formula>220</formula>
    </cfRule>
  </conditionalFormatting>
  <conditionalFormatting sqref="H9">
    <cfRule type="cellIs" dxfId="635" priority="646" operator="lessThan">
      <formula>0.399</formula>
    </cfRule>
    <cfRule type="cellIs" dxfId="634" priority="647" operator="greaterThan">
      <formula>0.8</formula>
    </cfRule>
  </conditionalFormatting>
  <conditionalFormatting sqref="I9">
    <cfRule type="cellIs" dxfId="633" priority="639" operator="greaterThan">
      <formula>10</formula>
    </cfRule>
    <cfRule type="cellIs" dxfId="632" priority="640" operator="lessThan">
      <formula>6.5</formula>
    </cfRule>
  </conditionalFormatting>
  <conditionalFormatting sqref="J9">
    <cfRule type="cellIs" dxfId="631" priority="638" operator="lessThan">
      <formula>90</formula>
    </cfRule>
  </conditionalFormatting>
  <conditionalFormatting sqref="K9">
    <cfRule type="cellIs" dxfId="630" priority="645" operator="lessThan">
      <formula>52.5</formula>
    </cfRule>
  </conditionalFormatting>
  <conditionalFormatting sqref="L9">
    <cfRule type="cellIs" dxfId="629" priority="637" operator="lessThan">
      <formula>2</formula>
    </cfRule>
  </conditionalFormatting>
  <conditionalFormatting sqref="L9:M9">
    <cfRule type="cellIs" dxfId="628" priority="635" operator="greaterThan">
      <formula>5</formula>
    </cfRule>
  </conditionalFormatting>
  <conditionalFormatting sqref="M9">
    <cfRule type="cellIs" dxfId="627" priority="636" operator="lessThan">
      <formula>3</formula>
    </cfRule>
  </conditionalFormatting>
  <conditionalFormatting sqref="N9">
    <cfRule type="cellIs" dxfId="626" priority="644" operator="lessThan">
      <formula>2</formula>
    </cfRule>
  </conditionalFormatting>
  <conditionalFormatting sqref="N9:O9">
    <cfRule type="cellIs" dxfId="625" priority="630" operator="greaterThan">
      <formula>3</formula>
    </cfRule>
  </conditionalFormatting>
  <conditionalFormatting sqref="O9">
    <cfRule type="cellIs" dxfId="624" priority="634" operator="lessThan">
      <formula>2</formula>
    </cfRule>
  </conditionalFormatting>
  <conditionalFormatting sqref="P9">
    <cfRule type="cellIs" dxfId="623" priority="633" operator="equal">
      <formula>"Y"</formula>
    </cfRule>
  </conditionalFormatting>
  <conditionalFormatting sqref="Q9">
    <cfRule type="cellIs" dxfId="622" priority="643" operator="equal">
      <formula>"Y"</formula>
    </cfRule>
  </conditionalFormatting>
  <conditionalFormatting sqref="R9:T9">
    <cfRule type="cellIs" dxfId="621" priority="631" operator="equal">
      <formula>"N"</formula>
    </cfRule>
  </conditionalFormatting>
  <conditionalFormatting sqref="E19">
    <cfRule type="cellIs" dxfId="620" priority="596" operator="lessThan">
      <formula>30</formula>
    </cfRule>
  </conditionalFormatting>
  <conditionalFormatting sqref="F19">
    <cfRule type="cellIs" dxfId="619" priority="605" operator="lessThan">
      <formula>160</formula>
    </cfRule>
    <cfRule type="cellIs" dxfId="618" priority="606" operator="greaterThan">
      <formula>220</formula>
    </cfRule>
  </conditionalFormatting>
  <conditionalFormatting sqref="H19">
    <cfRule type="cellIs" dxfId="617" priority="610" operator="lessThan">
      <formula>0.399</formula>
    </cfRule>
    <cfRule type="cellIs" dxfId="616" priority="611" operator="greaterThan">
      <formula>0.8</formula>
    </cfRule>
  </conditionalFormatting>
  <conditionalFormatting sqref="I19">
    <cfRule type="cellIs" dxfId="615" priority="603" operator="greaterThan">
      <formula>10</formula>
    </cfRule>
    <cfRule type="cellIs" dxfId="614" priority="604" operator="lessThan">
      <formula>6.5</formula>
    </cfRule>
  </conditionalFormatting>
  <conditionalFormatting sqref="J19">
    <cfRule type="cellIs" dxfId="613" priority="602" operator="lessThan">
      <formula>90</formula>
    </cfRule>
  </conditionalFormatting>
  <conditionalFormatting sqref="K19">
    <cfRule type="cellIs" dxfId="612" priority="609" operator="lessThan">
      <formula>52.5</formula>
    </cfRule>
  </conditionalFormatting>
  <conditionalFormatting sqref="L19">
    <cfRule type="cellIs" dxfId="611" priority="601" operator="lessThan">
      <formula>2</formula>
    </cfRule>
  </conditionalFormatting>
  <conditionalFormatting sqref="L19:M19">
    <cfRule type="cellIs" dxfId="610" priority="599" operator="greaterThan">
      <formula>5</formula>
    </cfRule>
  </conditionalFormatting>
  <conditionalFormatting sqref="M19">
    <cfRule type="cellIs" dxfId="609" priority="600" operator="lessThan">
      <formula>3</formula>
    </cfRule>
  </conditionalFormatting>
  <conditionalFormatting sqref="N19">
    <cfRule type="cellIs" dxfId="608" priority="608" operator="lessThan">
      <formula>2</formula>
    </cfRule>
  </conditionalFormatting>
  <conditionalFormatting sqref="N19:O19">
    <cfRule type="cellIs" dxfId="607" priority="594" operator="greaterThan">
      <formula>3</formula>
    </cfRule>
  </conditionalFormatting>
  <conditionalFormatting sqref="O19">
    <cfRule type="cellIs" dxfId="606" priority="598" operator="lessThan">
      <formula>2</formula>
    </cfRule>
  </conditionalFormatting>
  <conditionalFormatting sqref="P19">
    <cfRule type="cellIs" dxfId="605" priority="597" operator="equal">
      <formula>"Y"</formula>
    </cfRule>
  </conditionalFormatting>
  <conditionalFormatting sqref="Q19">
    <cfRule type="cellIs" dxfId="604" priority="607" operator="equal">
      <formula>"Y"</formula>
    </cfRule>
  </conditionalFormatting>
  <conditionalFormatting sqref="R19:T19">
    <cfRule type="cellIs" dxfId="603" priority="595" operator="equal">
      <formula>"N"</formula>
    </cfRule>
  </conditionalFormatting>
  <conditionalFormatting sqref="E20">
    <cfRule type="cellIs" dxfId="602" priority="578" operator="lessThan">
      <formula>30</formula>
    </cfRule>
  </conditionalFormatting>
  <conditionalFormatting sqref="F20">
    <cfRule type="cellIs" dxfId="601" priority="587" operator="lessThan">
      <formula>160</formula>
    </cfRule>
    <cfRule type="cellIs" dxfId="600" priority="588" operator="greaterThan">
      <formula>220</formula>
    </cfRule>
  </conditionalFormatting>
  <conditionalFormatting sqref="H20">
    <cfRule type="cellIs" dxfId="599" priority="592" operator="lessThan">
      <formula>0.399</formula>
    </cfRule>
    <cfRule type="cellIs" dxfId="598" priority="593" operator="greaterThan">
      <formula>0.8</formula>
    </cfRule>
  </conditionalFormatting>
  <conditionalFormatting sqref="I20">
    <cfRule type="cellIs" dxfId="597" priority="585" operator="greaterThan">
      <formula>10</formula>
    </cfRule>
    <cfRule type="cellIs" dxfId="596" priority="586" operator="lessThan">
      <formula>6.5</formula>
    </cfRule>
  </conditionalFormatting>
  <conditionalFormatting sqref="J20">
    <cfRule type="cellIs" dxfId="595" priority="584" operator="lessThan">
      <formula>90</formula>
    </cfRule>
  </conditionalFormatting>
  <conditionalFormatting sqref="K20">
    <cfRule type="cellIs" dxfId="594" priority="591" operator="lessThan">
      <formula>52.5</formula>
    </cfRule>
  </conditionalFormatting>
  <conditionalFormatting sqref="L20">
    <cfRule type="cellIs" dxfId="593" priority="583" operator="lessThan">
      <formula>2</formula>
    </cfRule>
  </conditionalFormatting>
  <conditionalFormatting sqref="L20:M20">
    <cfRule type="cellIs" dxfId="592" priority="581" operator="greaterThan">
      <formula>5</formula>
    </cfRule>
  </conditionalFormatting>
  <conditionalFormatting sqref="M20">
    <cfRule type="cellIs" dxfId="591" priority="582" operator="lessThan">
      <formula>3</formula>
    </cfRule>
  </conditionalFormatting>
  <conditionalFormatting sqref="N20">
    <cfRule type="cellIs" dxfId="590" priority="590" operator="lessThan">
      <formula>2</formula>
    </cfRule>
  </conditionalFormatting>
  <conditionalFormatting sqref="N20:O20">
    <cfRule type="cellIs" dxfId="589" priority="576" operator="greaterThan">
      <formula>3</formula>
    </cfRule>
  </conditionalFormatting>
  <conditionalFormatting sqref="O20">
    <cfRule type="cellIs" dxfId="588" priority="580" operator="lessThan">
      <formula>2</formula>
    </cfRule>
  </conditionalFormatting>
  <conditionalFormatting sqref="P20">
    <cfRule type="cellIs" dxfId="587" priority="579" operator="equal">
      <formula>"Y"</formula>
    </cfRule>
  </conditionalFormatting>
  <conditionalFormatting sqref="Q20">
    <cfRule type="cellIs" dxfId="586" priority="589" operator="equal">
      <formula>"Y"</formula>
    </cfRule>
  </conditionalFormatting>
  <conditionalFormatting sqref="R20:T20">
    <cfRule type="cellIs" dxfId="585" priority="577" operator="equal">
      <formula>"N"</formula>
    </cfRule>
  </conditionalFormatting>
  <conditionalFormatting sqref="E28">
    <cfRule type="cellIs" dxfId="584" priority="560" operator="lessThan">
      <formula>30</formula>
    </cfRule>
  </conditionalFormatting>
  <conditionalFormatting sqref="F28">
    <cfRule type="cellIs" dxfId="583" priority="569" operator="lessThan">
      <formula>160</formula>
    </cfRule>
    <cfRule type="cellIs" dxfId="582" priority="570" operator="greaterThan">
      <formula>220</formula>
    </cfRule>
  </conditionalFormatting>
  <conditionalFormatting sqref="H28">
    <cfRule type="cellIs" dxfId="581" priority="574" operator="lessThan">
      <formula>0.399</formula>
    </cfRule>
    <cfRule type="cellIs" dxfId="580" priority="575" operator="greaterThan">
      <formula>0.8</formula>
    </cfRule>
  </conditionalFormatting>
  <conditionalFormatting sqref="I28">
    <cfRule type="cellIs" dxfId="579" priority="567" operator="greaterThan">
      <formula>10</formula>
    </cfRule>
    <cfRule type="cellIs" dxfId="578" priority="568" operator="lessThan">
      <formula>6.5</formula>
    </cfRule>
  </conditionalFormatting>
  <conditionalFormatting sqref="J28">
    <cfRule type="cellIs" dxfId="577" priority="566" operator="lessThan">
      <formula>90</formula>
    </cfRule>
  </conditionalFormatting>
  <conditionalFormatting sqref="K28">
    <cfRule type="cellIs" dxfId="576" priority="573" operator="lessThan">
      <formula>52.5</formula>
    </cfRule>
  </conditionalFormatting>
  <conditionalFormatting sqref="L28">
    <cfRule type="cellIs" dxfId="575" priority="565" operator="lessThan">
      <formula>2</formula>
    </cfRule>
  </conditionalFormatting>
  <conditionalFormatting sqref="L28:M28">
    <cfRule type="cellIs" dxfId="574" priority="563" operator="greaterThan">
      <formula>5</formula>
    </cfRule>
  </conditionalFormatting>
  <conditionalFormatting sqref="M28">
    <cfRule type="cellIs" dxfId="573" priority="564" operator="lessThan">
      <formula>3</formula>
    </cfRule>
  </conditionalFormatting>
  <conditionalFormatting sqref="N28">
    <cfRule type="cellIs" dxfId="572" priority="572" operator="lessThan">
      <formula>2</formula>
    </cfRule>
  </conditionalFormatting>
  <conditionalFormatting sqref="N28:O28">
    <cfRule type="cellIs" dxfId="571" priority="558" operator="greaterThan">
      <formula>3</formula>
    </cfRule>
  </conditionalFormatting>
  <conditionalFormatting sqref="O28">
    <cfRule type="cellIs" dxfId="570" priority="562" operator="lessThan">
      <formula>2</formula>
    </cfRule>
  </conditionalFormatting>
  <conditionalFormatting sqref="P28">
    <cfRule type="cellIs" dxfId="569" priority="561" operator="equal">
      <formula>"Y"</formula>
    </cfRule>
  </conditionalFormatting>
  <conditionalFormatting sqref="Q28">
    <cfRule type="cellIs" dxfId="568" priority="571" operator="equal">
      <formula>"Y"</formula>
    </cfRule>
  </conditionalFormatting>
  <conditionalFormatting sqref="R28:T28">
    <cfRule type="cellIs" dxfId="567" priority="559" operator="equal">
      <formula>"N"</formula>
    </cfRule>
  </conditionalFormatting>
  <conditionalFormatting sqref="E42">
    <cfRule type="cellIs" dxfId="566" priority="542" operator="lessThan">
      <formula>30</formula>
    </cfRule>
  </conditionalFormatting>
  <conditionalFormatting sqref="F42">
    <cfRule type="cellIs" dxfId="565" priority="551" operator="lessThan">
      <formula>160</formula>
    </cfRule>
    <cfRule type="cellIs" dxfId="564" priority="552" operator="greaterThan">
      <formula>220</formula>
    </cfRule>
  </conditionalFormatting>
  <conditionalFormatting sqref="H42">
    <cfRule type="cellIs" dxfId="563" priority="556" operator="lessThan">
      <formula>0.399</formula>
    </cfRule>
    <cfRule type="cellIs" dxfId="562" priority="557" operator="greaterThan">
      <formula>0.8</formula>
    </cfRule>
  </conditionalFormatting>
  <conditionalFormatting sqref="I42">
    <cfRule type="cellIs" dxfId="561" priority="549" operator="greaterThan">
      <formula>10</formula>
    </cfRule>
    <cfRule type="cellIs" dxfId="560" priority="550" operator="lessThan">
      <formula>6.5</formula>
    </cfRule>
  </conditionalFormatting>
  <conditionalFormatting sqref="J42">
    <cfRule type="cellIs" dxfId="559" priority="548" operator="lessThan">
      <formula>90</formula>
    </cfRule>
  </conditionalFormatting>
  <conditionalFormatting sqref="K42">
    <cfRule type="cellIs" dxfId="558" priority="555" operator="lessThan">
      <formula>52.5</formula>
    </cfRule>
  </conditionalFormatting>
  <conditionalFormatting sqref="L42">
    <cfRule type="cellIs" dxfId="557" priority="547" operator="lessThan">
      <formula>2</formula>
    </cfRule>
  </conditionalFormatting>
  <conditionalFormatting sqref="L42:M42">
    <cfRule type="cellIs" dxfId="556" priority="545" operator="greaterThan">
      <formula>5</formula>
    </cfRule>
  </conditionalFormatting>
  <conditionalFormatting sqref="M42">
    <cfRule type="cellIs" dxfId="555" priority="546" operator="lessThan">
      <formula>3</formula>
    </cfRule>
  </conditionalFormatting>
  <conditionalFormatting sqref="N42">
    <cfRule type="cellIs" dxfId="554" priority="554" operator="lessThan">
      <formula>2</formula>
    </cfRule>
  </conditionalFormatting>
  <conditionalFormatting sqref="N42:O42">
    <cfRule type="cellIs" dxfId="553" priority="540" operator="greaterThan">
      <formula>3</formula>
    </cfRule>
  </conditionalFormatting>
  <conditionalFormatting sqref="O42">
    <cfRule type="cellIs" dxfId="552" priority="544" operator="lessThan">
      <formula>2</formula>
    </cfRule>
  </conditionalFormatting>
  <conditionalFormatting sqref="P42">
    <cfRule type="cellIs" dxfId="551" priority="543" operator="equal">
      <formula>"Y"</formula>
    </cfRule>
  </conditionalFormatting>
  <conditionalFormatting sqref="Q42">
    <cfRule type="cellIs" dxfId="550" priority="553" operator="equal">
      <formula>"Y"</formula>
    </cfRule>
  </conditionalFormatting>
  <conditionalFormatting sqref="R42:T42">
    <cfRule type="cellIs" dxfId="549" priority="541" operator="equal">
      <formula>"N"</formula>
    </cfRule>
  </conditionalFormatting>
  <conditionalFormatting sqref="E36">
    <cfRule type="cellIs" dxfId="548" priority="524" operator="lessThan">
      <formula>30</formula>
    </cfRule>
  </conditionalFormatting>
  <conditionalFormatting sqref="F36">
    <cfRule type="cellIs" dxfId="547" priority="533" operator="lessThan">
      <formula>160</formula>
    </cfRule>
    <cfRule type="cellIs" dxfId="546" priority="534" operator="greaterThan">
      <formula>220</formula>
    </cfRule>
  </conditionalFormatting>
  <conditionalFormatting sqref="H36">
    <cfRule type="cellIs" dxfId="545" priority="538" operator="lessThan">
      <formula>0.399</formula>
    </cfRule>
    <cfRule type="cellIs" dxfId="544" priority="539" operator="greaterThan">
      <formula>0.8</formula>
    </cfRule>
  </conditionalFormatting>
  <conditionalFormatting sqref="I36">
    <cfRule type="cellIs" dxfId="543" priority="531" operator="greaterThan">
      <formula>10</formula>
    </cfRule>
    <cfRule type="cellIs" dxfId="542" priority="532" operator="lessThan">
      <formula>6.5</formula>
    </cfRule>
  </conditionalFormatting>
  <conditionalFormatting sqref="J36">
    <cfRule type="cellIs" dxfId="541" priority="530" operator="lessThan">
      <formula>90</formula>
    </cfRule>
  </conditionalFormatting>
  <conditionalFormatting sqref="K36">
    <cfRule type="cellIs" dxfId="540" priority="537" operator="lessThan">
      <formula>52.5</formula>
    </cfRule>
  </conditionalFormatting>
  <conditionalFormatting sqref="L36">
    <cfRule type="cellIs" dxfId="539" priority="529" operator="lessThan">
      <formula>2</formula>
    </cfRule>
  </conditionalFormatting>
  <conditionalFormatting sqref="L36:M36">
    <cfRule type="cellIs" dxfId="538" priority="527" operator="greaterThan">
      <formula>5</formula>
    </cfRule>
  </conditionalFormatting>
  <conditionalFormatting sqref="M36">
    <cfRule type="cellIs" dxfId="537" priority="528" operator="lessThan">
      <formula>3</formula>
    </cfRule>
  </conditionalFormatting>
  <conditionalFormatting sqref="N36">
    <cfRule type="cellIs" dxfId="536" priority="536" operator="lessThan">
      <formula>2</formula>
    </cfRule>
  </conditionalFormatting>
  <conditionalFormatting sqref="N36:O36">
    <cfRule type="cellIs" dxfId="535" priority="522" operator="greaterThan">
      <formula>3</formula>
    </cfRule>
  </conditionalFormatting>
  <conditionalFormatting sqref="O36">
    <cfRule type="cellIs" dxfId="534" priority="526" operator="lessThan">
      <formula>2</formula>
    </cfRule>
  </conditionalFormatting>
  <conditionalFormatting sqref="P36">
    <cfRule type="cellIs" dxfId="533" priority="525" operator="equal">
      <formula>"Y"</formula>
    </cfRule>
  </conditionalFormatting>
  <conditionalFormatting sqref="Q36">
    <cfRule type="cellIs" dxfId="532" priority="535" operator="equal">
      <formula>"Y"</formula>
    </cfRule>
  </conditionalFormatting>
  <conditionalFormatting sqref="R36:T36">
    <cfRule type="cellIs" dxfId="531" priority="523" operator="equal">
      <formula>"N"</formula>
    </cfRule>
  </conditionalFormatting>
  <conditionalFormatting sqref="E22">
    <cfRule type="cellIs" dxfId="530" priority="506" operator="lessThan">
      <formula>30</formula>
    </cfRule>
  </conditionalFormatting>
  <conditionalFormatting sqref="F22">
    <cfRule type="cellIs" dxfId="529" priority="515" operator="lessThan">
      <formula>160</formula>
    </cfRule>
    <cfRule type="cellIs" dxfId="528" priority="516" operator="greaterThan">
      <formula>220</formula>
    </cfRule>
  </conditionalFormatting>
  <conditionalFormatting sqref="H22">
    <cfRule type="cellIs" dxfId="527" priority="520" operator="lessThan">
      <formula>0.399</formula>
    </cfRule>
    <cfRule type="cellIs" dxfId="526" priority="521" operator="greaterThan">
      <formula>0.8</formula>
    </cfRule>
  </conditionalFormatting>
  <conditionalFormatting sqref="I22">
    <cfRule type="cellIs" dxfId="525" priority="513" operator="greaterThan">
      <formula>10</formula>
    </cfRule>
    <cfRule type="cellIs" dxfId="524" priority="514" operator="lessThan">
      <formula>6.5</formula>
    </cfRule>
  </conditionalFormatting>
  <conditionalFormatting sqref="J22">
    <cfRule type="cellIs" dxfId="523" priority="512" operator="lessThan">
      <formula>90</formula>
    </cfRule>
  </conditionalFormatting>
  <conditionalFormatting sqref="K22">
    <cfRule type="cellIs" dxfId="522" priority="519" operator="lessThan">
      <formula>52.5</formula>
    </cfRule>
  </conditionalFormatting>
  <conditionalFormatting sqref="L22">
    <cfRule type="cellIs" dxfId="521" priority="511" operator="lessThan">
      <formula>2</formula>
    </cfRule>
  </conditionalFormatting>
  <conditionalFormatting sqref="L22:M22">
    <cfRule type="cellIs" dxfId="520" priority="509" operator="greaterThan">
      <formula>5</formula>
    </cfRule>
  </conditionalFormatting>
  <conditionalFormatting sqref="M22">
    <cfRule type="cellIs" dxfId="519" priority="510" operator="lessThan">
      <formula>3</formula>
    </cfRule>
  </conditionalFormatting>
  <conditionalFormatting sqref="N22">
    <cfRule type="cellIs" dxfId="518" priority="518" operator="lessThan">
      <formula>2</formula>
    </cfRule>
  </conditionalFormatting>
  <conditionalFormatting sqref="N22:O22">
    <cfRule type="cellIs" dxfId="517" priority="504" operator="greaterThan">
      <formula>3</formula>
    </cfRule>
  </conditionalFormatting>
  <conditionalFormatting sqref="O22">
    <cfRule type="cellIs" dxfId="516" priority="508" operator="lessThan">
      <formula>2</formula>
    </cfRule>
  </conditionalFormatting>
  <conditionalFormatting sqref="P22">
    <cfRule type="cellIs" dxfId="515" priority="507" operator="equal">
      <formula>"Y"</formula>
    </cfRule>
  </conditionalFormatting>
  <conditionalFormatting sqref="Q22">
    <cfRule type="cellIs" dxfId="514" priority="517" operator="equal">
      <formula>"Y"</formula>
    </cfRule>
  </conditionalFormatting>
  <conditionalFormatting sqref="R22:T22">
    <cfRule type="cellIs" dxfId="513" priority="505" operator="equal">
      <formula>"N"</formula>
    </cfRule>
  </conditionalFormatting>
  <conditionalFormatting sqref="E38">
    <cfRule type="cellIs" dxfId="512" priority="488" operator="lessThan">
      <formula>30</formula>
    </cfRule>
  </conditionalFormatting>
  <conditionalFormatting sqref="F38">
    <cfRule type="cellIs" dxfId="511" priority="497" operator="lessThan">
      <formula>160</formula>
    </cfRule>
    <cfRule type="cellIs" dxfId="510" priority="498" operator="greaterThan">
      <formula>220</formula>
    </cfRule>
  </conditionalFormatting>
  <conditionalFormatting sqref="H38">
    <cfRule type="cellIs" dxfId="509" priority="502" operator="lessThan">
      <formula>0.399</formula>
    </cfRule>
    <cfRule type="cellIs" dxfId="508" priority="503" operator="greaterThan">
      <formula>0.8</formula>
    </cfRule>
  </conditionalFormatting>
  <conditionalFormatting sqref="I38">
    <cfRule type="cellIs" dxfId="507" priority="495" operator="greaterThan">
      <formula>10</formula>
    </cfRule>
    <cfRule type="cellIs" dxfId="506" priority="496" operator="lessThan">
      <formula>6.5</formula>
    </cfRule>
  </conditionalFormatting>
  <conditionalFormatting sqref="J38">
    <cfRule type="cellIs" dxfId="505" priority="494" operator="lessThan">
      <formula>90</formula>
    </cfRule>
  </conditionalFormatting>
  <conditionalFormatting sqref="K38">
    <cfRule type="cellIs" dxfId="504" priority="501" operator="lessThan">
      <formula>52.5</formula>
    </cfRule>
  </conditionalFormatting>
  <conditionalFormatting sqref="L38">
    <cfRule type="cellIs" dxfId="503" priority="493" operator="lessThan">
      <formula>2</formula>
    </cfRule>
  </conditionalFormatting>
  <conditionalFormatting sqref="L38:M38">
    <cfRule type="cellIs" dxfId="502" priority="491" operator="greaterThan">
      <formula>5</formula>
    </cfRule>
  </conditionalFormatting>
  <conditionalFormatting sqref="M38">
    <cfRule type="cellIs" dxfId="501" priority="492" operator="lessThan">
      <formula>3</formula>
    </cfRule>
  </conditionalFormatting>
  <conditionalFormatting sqref="N38">
    <cfRule type="cellIs" dxfId="500" priority="500" operator="lessThan">
      <formula>2</formula>
    </cfRule>
  </conditionalFormatting>
  <conditionalFormatting sqref="N38:O38">
    <cfRule type="cellIs" dxfId="499" priority="486" operator="greaterThan">
      <formula>3</formula>
    </cfRule>
  </conditionalFormatting>
  <conditionalFormatting sqref="O38">
    <cfRule type="cellIs" dxfId="498" priority="490" operator="lessThan">
      <formula>2</formula>
    </cfRule>
  </conditionalFormatting>
  <conditionalFormatting sqref="P38">
    <cfRule type="cellIs" dxfId="497" priority="489" operator="equal">
      <formula>"Y"</formula>
    </cfRule>
  </conditionalFormatting>
  <conditionalFormatting sqref="Q38">
    <cfRule type="cellIs" dxfId="496" priority="499" operator="equal">
      <formula>"Y"</formula>
    </cfRule>
  </conditionalFormatting>
  <conditionalFormatting sqref="R38:T38">
    <cfRule type="cellIs" dxfId="495" priority="487" operator="equal">
      <formula>"N"</formula>
    </cfRule>
  </conditionalFormatting>
  <conditionalFormatting sqref="E47">
    <cfRule type="cellIs" dxfId="494" priority="470" operator="lessThan">
      <formula>30</formula>
    </cfRule>
  </conditionalFormatting>
  <conditionalFormatting sqref="F47">
    <cfRule type="cellIs" dxfId="493" priority="479" operator="lessThan">
      <formula>160</formula>
    </cfRule>
    <cfRule type="cellIs" dxfId="492" priority="480" operator="greaterThan">
      <formula>220</formula>
    </cfRule>
  </conditionalFormatting>
  <conditionalFormatting sqref="H47">
    <cfRule type="cellIs" dxfId="491" priority="484" operator="lessThan">
      <formula>0.399</formula>
    </cfRule>
    <cfRule type="cellIs" dxfId="490" priority="485" operator="greaterThan">
      <formula>0.8</formula>
    </cfRule>
  </conditionalFormatting>
  <conditionalFormatting sqref="I47">
    <cfRule type="cellIs" dxfId="489" priority="477" operator="greaterThan">
      <formula>10</formula>
    </cfRule>
    <cfRule type="cellIs" dxfId="488" priority="478" operator="lessThan">
      <formula>6.5</formula>
    </cfRule>
  </conditionalFormatting>
  <conditionalFormatting sqref="J47">
    <cfRule type="cellIs" dxfId="487" priority="476" operator="lessThan">
      <formula>90</formula>
    </cfRule>
  </conditionalFormatting>
  <conditionalFormatting sqref="K47">
    <cfRule type="cellIs" dxfId="486" priority="483" operator="lessThan">
      <formula>52.5</formula>
    </cfRule>
  </conditionalFormatting>
  <conditionalFormatting sqref="L47">
    <cfRule type="cellIs" dxfId="485" priority="475" operator="lessThan">
      <formula>2</formula>
    </cfRule>
  </conditionalFormatting>
  <conditionalFormatting sqref="L47:M47">
    <cfRule type="cellIs" dxfId="484" priority="473" operator="greaterThan">
      <formula>5</formula>
    </cfRule>
  </conditionalFormatting>
  <conditionalFormatting sqref="M47">
    <cfRule type="cellIs" dxfId="483" priority="474" operator="lessThan">
      <formula>3</formula>
    </cfRule>
  </conditionalFormatting>
  <conditionalFormatting sqref="N47">
    <cfRule type="cellIs" dxfId="482" priority="482" operator="lessThan">
      <formula>2</formula>
    </cfRule>
  </conditionalFormatting>
  <conditionalFormatting sqref="N47:O47">
    <cfRule type="cellIs" dxfId="481" priority="468" operator="greaterThan">
      <formula>3</formula>
    </cfRule>
  </conditionalFormatting>
  <conditionalFormatting sqref="O47">
    <cfRule type="cellIs" dxfId="480" priority="472" operator="lessThan">
      <formula>2</formula>
    </cfRule>
  </conditionalFormatting>
  <conditionalFormatting sqref="P47">
    <cfRule type="cellIs" dxfId="479" priority="471" operator="equal">
      <formula>"Y"</formula>
    </cfRule>
  </conditionalFormatting>
  <conditionalFormatting sqref="Q47">
    <cfRule type="cellIs" dxfId="478" priority="481" operator="equal">
      <formula>"Y"</formula>
    </cfRule>
  </conditionalFormatting>
  <conditionalFormatting sqref="R47:T47">
    <cfRule type="cellIs" dxfId="477" priority="469" operator="equal">
      <formula>"N"</formula>
    </cfRule>
  </conditionalFormatting>
  <conditionalFormatting sqref="E40">
    <cfRule type="cellIs" dxfId="476" priority="452" operator="lessThan">
      <formula>30</formula>
    </cfRule>
  </conditionalFormatting>
  <conditionalFormatting sqref="F40">
    <cfRule type="cellIs" dxfId="475" priority="461" operator="lessThan">
      <formula>160</formula>
    </cfRule>
    <cfRule type="cellIs" dxfId="474" priority="462" operator="greaterThan">
      <formula>220</formula>
    </cfRule>
  </conditionalFormatting>
  <conditionalFormatting sqref="H40">
    <cfRule type="cellIs" dxfId="473" priority="466" operator="lessThan">
      <formula>0.399</formula>
    </cfRule>
    <cfRule type="cellIs" dxfId="472" priority="467" operator="greaterThan">
      <formula>0.8</formula>
    </cfRule>
  </conditionalFormatting>
  <conditionalFormatting sqref="I40">
    <cfRule type="cellIs" dxfId="471" priority="459" operator="greaterThan">
      <formula>10</formula>
    </cfRule>
    <cfRule type="cellIs" dxfId="470" priority="460" operator="lessThan">
      <formula>6.5</formula>
    </cfRule>
  </conditionalFormatting>
  <conditionalFormatting sqref="J40">
    <cfRule type="cellIs" dxfId="469" priority="458" operator="lessThan">
      <formula>90</formula>
    </cfRule>
  </conditionalFormatting>
  <conditionalFormatting sqref="K40">
    <cfRule type="cellIs" dxfId="468" priority="465" operator="lessThan">
      <formula>52.5</formula>
    </cfRule>
  </conditionalFormatting>
  <conditionalFormatting sqref="L40">
    <cfRule type="cellIs" dxfId="467" priority="457" operator="lessThan">
      <formula>2</formula>
    </cfRule>
  </conditionalFormatting>
  <conditionalFormatting sqref="L40:M40">
    <cfRule type="cellIs" dxfId="466" priority="455" operator="greaterThan">
      <formula>5</formula>
    </cfRule>
  </conditionalFormatting>
  <conditionalFormatting sqref="M40">
    <cfRule type="cellIs" dxfId="465" priority="456" operator="lessThan">
      <formula>3</formula>
    </cfRule>
  </conditionalFormatting>
  <conditionalFormatting sqref="N40">
    <cfRule type="cellIs" dxfId="464" priority="464" operator="lessThan">
      <formula>2</formula>
    </cfRule>
  </conditionalFormatting>
  <conditionalFormatting sqref="N40:O40">
    <cfRule type="cellIs" dxfId="463" priority="450" operator="greaterThan">
      <formula>3</formula>
    </cfRule>
  </conditionalFormatting>
  <conditionalFormatting sqref="O40">
    <cfRule type="cellIs" dxfId="462" priority="454" operator="lessThan">
      <formula>2</formula>
    </cfRule>
  </conditionalFormatting>
  <conditionalFormatting sqref="P40">
    <cfRule type="cellIs" dxfId="461" priority="453" operator="equal">
      <formula>"Y"</formula>
    </cfRule>
  </conditionalFormatting>
  <conditionalFormatting sqref="Q40">
    <cfRule type="cellIs" dxfId="460" priority="463" operator="equal">
      <formula>"Y"</formula>
    </cfRule>
  </conditionalFormatting>
  <conditionalFormatting sqref="R40:T40">
    <cfRule type="cellIs" dxfId="459" priority="451" operator="equal">
      <formula>"N"</formula>
    </cfRule>
  </conditionalFormatting>
  <conditionalFormatting sqref="E48">
    <cfRule type="cellIs" dxfId="458" priority="434" operator="lessThan">
      <formula>30</formula>
    </cfRule>
  </conditionalFormatting>
  <conditionalFormatting sqref="F48">
    <cfRule type="cellIs" dxfId="457" priority="443" operator="lessThan">
      <formula>160</formula>
    </cfRule>
    <cfRule type="cellIs" dxfId="456" priority="444" operator="greaterThan">
      <formula>220</formula>
    </cfRule>
  </conditionalFormatting>
  <conditionalFormatting sqref="H48">
    <cfRule type="cellIs" dxfId="455" priority="448" operator="lessThan">
      <formula>0.399</formula>
    </cfRule>
    <cfRule type="cellIs" dxfId="454" priority="449" operator="greaterThan">
      <formula>0.8</formula>
    </cfRule>
  </conditionalFormatting>
  <conditionalFormatting sqref="I48">
    <cfRule type="cellIs" dxfId="453" priority="441" operator="greaterThan">
      <formula>10</formula>
    </cfRule>
    <cfRule type="cellIs" dxfId="452" priority="442" operator="lessThan">
      <formula>6.5</formula>
    </cfRule>
  </conditionalFormatting>
  <conditionalFormatting sqref="J48">
    <cfRule type="cellIs" dxfId="451" priority="440" operator="lessThan">
      <formula>90</formula>
    </cfRule>
  </conditionalFormatting>
  <conditionalFormatting sqref="K48">
    <cfRule type="cellIs" dxfId="450" priority="447" operator="lessThan">
      <formula>52.5</formula>
    </cfRule>
  </conditionalFormatting>
  <conditionalFormatting sqref="L48">
    <cfRule type="cellIs" dxfId="449" priority="439" operator="lessThan">
      <formula>2</formula>
    </cfRule>
  </conditionalFormatting>
  <conditionalFormatting sqref="L48:M48">
    <cfRule type="cellIs" dxfId="448" priority="437" operator="greaterThan">
      <formula>5</formula>
    </cfRule>
  </conditionalFormatting>
  <conditionalFormatting sqref="M48">
    <cfRule type="cellIs" dxfId="447" priority="438" operator="lessThan">
      <formula>3</formula>
    </cfRule>
  </conditionalFormatting>
  <conditionalFormatting sqref="N48">
    <cfRule type="cellIs" dxfId="446" priority="446" operator="lessThan">
      <formula>2</formula>
    </cfRule>
  </conditionalFormatting>
  <conditionalFormatting sqref="N48:O48">
    <cfRule type="cellIs" dxfId="445" priority="432" operator="greaterThan">
      <formula>3</formula>
    </cfRule>
  </conditionalFormatting>
  <conditionalFormatting sqref="O48">
    <cfRule type="cellIs" dxfId="444" priority="436" operator="lessThan">
      <formula>2</formula>
    </cfRule>
  </conditionalFormatting>
  <conditionalFormatting sqref="P48">
    <cfRule type="cellIs" dxfId="443" priority="435" operator="equal">
      <formula>"Y"</formula>
    </cfRule>
  </conditionalFormatting>
  <conditionalFormatting sqref="Q48">
    <cfRule type="cellIs" dxfId="442" priority="445" operator="equal">
      <formula>"Y"</formula>
    </cfRule>
  </conditionalFormatting>
  <conditionalFormatting sqref="R48:T48">
    <cfRule type="cellIs" dxfId="441" priority="433" operator="equal">
      <formula>"N"</formula>
    </cfRule>
  </conditionalFormatting>
  <conditionalFormatting sqref="E29">
    <cfRule type="cellIs" dxfId="440" priority="416" operator="lessThan">
      <formula>30</formula>
    </cfRule>
  </conditionalFormatting>
  <conditionalFormatting sqref="F29">
    <cfRule type="cellIs" dxfId="439" priority="425" operator="lessThan">
      <formula>160</formula>
    </cfRule>
    <cfRule type="cellIs" dxfId="438" priority="426" operator="greaterThan">
      <formula>220</formula>
    </cfRule>
  </conditionalFormatting>
  <conditionalFormatting sqref="H29">
    <cfRule type="cellIs" dxfId="437" priority="430" operator="lessThan">
      <formula>0.399</formula>
    </cfRule>
    <cfRule type="cellIs" dxfId="436" priority="431" operator="greaterThan">
      <formula>0.8</formula>
    </cfRule>
  </conditionalFormatting>
  <conditionalFormatting sqref="I29">
    <cfRule type="cellIs" dxfId="435" priority="423" operator="greaterThan">
      <formula>10</formula>
    </cfRule>
    <cfRule type="cellIs" dxfId="434" priority="424" operator="lessThan">
      <formula>6.5</formula>
    </cfRule>
  </conditionalFormatting>
  <conditionalFormatting sqref="J29">
    <cfRule type="cellIs" dxfId="433" priority="422" operator="lessThan">
      <formula>90</formula>
    </cfRule>
  </conditionalFormatting>
  <conditionalFormatting sqref="K29">
    <cfRule type="cellIs" dxfId="432" priority="429" operator="lessThan">
      <formula>52.5</formula>
    </cfRule>
  </conditionalFormatting>
  <conditionalFormatting sqref="L29">
    <cfRule type="cellIs" dxfId="431" priority="421" operator="lessThan">
      <formula>2</formula>
    </cfRule>
  </conditionalFormatting>
  <conditionalFormatting sqref="L29:M29">
    <cfRule type="cellIs" dxfId="430" priority="419" operator="greaterThan">
      <formula>5</formula>
    </cfRule>
  </conditionalFormatting>
  <conditionalFormatting sqref="M29">
    <cfRule type="cellIs" dxfId="429" priority="420" operator="lessThan">
      <formula>3</formula>
    </cfRule>
  </conditionalFormatting>
  <conditionalFormatting sqref="N29">
    <cfRule type="cellIs" dxfId="428" priority="428" operator="lessThan">
      <formula>2</formula>
    </cfRule>
  </conditionalFormatting>
  <conditionalFormatting sqref="N29:O29">
    <cfRule type="cellIs" dxfId="427" priority="414" operator="greaterThan">
      <formula>3</formula>
    </cfRule>
  </conditionalFormatting>
  <conditionalFormatting sqref="O29">
    <cfRule type="cellIs" dxfId="426" priority="418" operator="lessThan">
      <formula>2</formula>
    </cfRule>
  </conditionalFormatting>
  <conditionalFormatting sqref="P29">
    <cfRule type="cellIs" dxfId="425" priority="417" operator="equal">
      <formula>"Y"</formula>
    </cfRule>
  </conditionalFormatting>
  <conditionalFormatting sqref="Q29">
    <cfRule type="cellIs" dxfId="424" priority="427" operator="equal">
      <formula>"Y"</formula>
    </cfRule>
  </conditionalFormatting>
  <conditionalFormatting sqref="R29:T29">
    <cfRule type="cellIs" dxfId="423" priority="415" operator="equal">
      <formula>"N"</formula>
    </cfRule>
  </conditionalFormatting>
  <conditionalFormatting sqref="E41">
    <cfRule type="cellIs" dxfId="422" priority="398" operator="lessThan">
      <formula>30</formula>
    </cfRule>
  </conditionalFormatting>
  <conditionalFormatting sqref="F41">
    <cfRule type="cellIs" dxfId="421" priority="407" operator="lessThan">
      <formula>160</formula>
    </cfRule>
    <cfRule type="cellIs" dxfId="420" priority="408" operator="greaterThan">
      <formula>220</formula>
    </cfRule>
  </conditionalFormatting>
  <conditionalFormatting sqref="H41">
    <cfRule type="cellIs" dxfId="419" priority="412" operator="lessThan">
      <formula>0.399</formula>
    </cfRule>
    <cfRule type="cellIs" dxfId="418" priority="413" operator="greaterThan">
      <formula>0.8</formula>
    </cfRule>
  </conditionalFormatting>
  <conditionalFormatting sqref="I41">
    <cfRule type="cellIs" dxfId="417" priority="405" operator="greaterThan">
      <formula>10</formula>
    </cfRule>
    <cfRule type="cellIs" dxfId="416" priority="406" operator="lessThan">
      <formula>6.5</formula>
    </cfRule>
  </conditionalFormatting>
  <conditionalFormatting sqref="J41">
    <cfRule type="cellIs" dxfId="415" priority="404" operator="lessThan">
      <formula>90</formula>
    </cfRule>
  </conditionalFormatting>
  <conditionalFormatting sqref="K41">
    <cfRule type="cellIs" dxfId="414" priority="411" operator="lessThan">
      <formula>52.5</formula>
    </cfRule>
  </conditionalFormatting>
  <conditionalFormatting sqref="L41">
    <cfRule type="cellIs" dxfId="413" priority="403" operator="lessThan">
      <formula>2</formula>
    </cfRule>
  </conditionalFormatting>
  <conditionalFormatting sqref="L41:M41">
    <cfRule type="cellIs" dxfId="412" priority="401" operator="greaterThan">
      <formula>5</formula>
    </cfRule>
  </conditionalFormatting>
  <conditionalFormatting sqref="M41">
    <cfRule type="cellIs" dxfId="411" priority="402" operator="lessThan">
      <formula>3</formula>
    </cfRule>
  </conditionalFormatting>
  <conditionalFormatting sqref="N41">
    <cfRule type="cellIs" dxfId="410" priority="410" operator="lessThan">
      <formula>2</formula>
    </cfRule>
  </conditionalFormatting>
  <conditionalFormatting sqref="N41:O41">
    <cfRule type="cellIs" dxfId="409" priority="396" operator="greaterThan">
      <formula>3</formula>
    </cfRule>
  </conditionalFormatting>
  <conditionalFormatting sqref="O41">
    <cfRule type="cellIs" dxfId="408" priority="400" operator="lessThan">
      <formula>2</formula>
    </cfRule>
  </conditionalFormatting>
  <conditionalFormatting sqref="P41">
    <cfRule type="cellIs" dxfId="407" priority="399" operator="equal">
      <formula>"Y"</formula>
    </cfRule>
  </conditionalFormatting>
  <conditionalFormatting sqref="Q41">
    <cfRule type="cellIs" dxfId="406" priority="409" operator="equal">
      <formula>"Y"</formula>
    </cfRule>
  </conditionalFormatting>
  <conditionalFormatting sqref="R41:T41">
    <cfRule type="cellIs" dxfId="405" priority="397" operator="equal">
      <formula>"N"</formula>
    </cfRule>
  </conditionalFormatting>
  <conditionalFormatting sqref="E31">
    <cfRule type="cellIs" dxfId="404" priority="380" operator="lessThan">
      <formula>30</formula>
    </cfRule>
  </conditionalFormatting>
  <conditionalFormatting sqref="F31">
    <cfRule type="cellIs" dxfId="403" priority="389" operator="lessThan">
      <formula>160</formula>
    </cfRule>
    <cfRule type="cellIs" dxfId="402" priority="390" operator="greaterThan">
      <formula>220</formula>
    </cfRule>
  </conditionalFormatting>
  <conditionalFormatting sqref="H31">
    <cfRule type="cellIs" dxfId="401" priority="394" operator="lessThan">
      <formula>0.399</formula>
    </cfRule>
    <cfRule type="cellIs" dxfId="400" priority="395" operator="greaterThan">
      <formula>0.8</formula>
    </cfRule>
  </conditionalFormatting>
  <conditionalFormatting sqref="I31">
    <cfRule type="cellIs" dxfId="399" priority="387" operator="greaterThan">
      <formula>10</formula>
    </cfRule>
    <cfRule type="cellIs" dxfId="398" priority="388" operator="lessThan">
      <formula>6.5</formula>
    </cfRule>
  </conditionalFormatting>
  <conditionalFormatting sqref="J31">
    <cfRule type="cellIs" dxfId="397" priority="386" operator="lessThan">
      <formula>90</formula>
    </cfRule>
  </conditionalFormatting>
  <conditionalFormatting sqref="K31">
    <cfRule type="cellIs" dxfId="396" priority="393" operator="lessThan">
      <formula>52.5</formula>
    </cfRule>
  </conditionalFormatting>
  <conditionalFormatting sqref="L31">
    <cfRule type="cellIs" dxfId="395" priority="385" operator="lessThan">
      <formula>2</formula>
    </cfRule>
  </conditionalFormatting>
  <conditionalFormatting sqref="L31:M31">
    <cfRule type="cellIs" dxfId="394" priority="383" operator="greaterThan">
      <formula>5</formula>
    </cfRule>
  </conditionalFormatting>
  <conditionalFormatting sqref="M31">
    <cfRule type="cellIs" dxfId="393" priority="384" operator="lessThan">
      <formula>3</formula>
    </cfRule>
  </conditionalFormatting>
  <conditionalFormatting sqref="N31">
    <cfRule type="cellIs" dxfId="392" priority="392" operator="lessThan">
      <formula>2</formula>
    </cfRule>
  </conditionalFormatting>
  <conditionalFormatting sqref="N31:O31">
    <cfRule type="cellIs" dxfId="391" priority="378" operator="greaterThan">
      <formula>3</formula>
    </cfRule>
  </conditionalFormatting>
  <conditionalFormatting sqref="O31">
    <cfRule type="cellIs" dxfId="390" priority="382" operator="lessThan">
      <formula>2</formula>
    </cfRule>
  </conditionalFormatting>
  <conditionalFormatting sqref="P31">
    <cfRule type="cellIs" dxfId="389" priority="381" operator="equal">
      <formula>"Y"</formula>
    </cfRule>
  </conditionalFormatting>
  <conditionalFormatting sqref="Q31">
    <cfRule type="cellIs" dxfId="388" priority="391" operator="equal">
      <formula>"Y"</formula>
    </cfRule>
  </conditionalFormatting>
  <conditionalFormatting sqref="R31:T31">
    <cfRule type="cellIs" dxfId="387" priority="379" operator="equal">
      <formula>"N"</formula>
    </cfRule>
  </conditionalFormatting>
  <conditionalFormatting sqref="E37">
    <cfRule type="cellIs" dxfId="386" priority="362" operator="lessThan">
      <formula>30</formula>
    </cfRule>
  </conditionalFormatting>
  <conditionalFormatting sqref="F37">
    <cfRule type="cellIs" dxfId="385" priority="371" operator="lessThan">
      <formula>160</formula>
    </cfRule>
    <cfRule type="cellIs" dxfId="384" priority="372" operator="greaterThan">
      <formula>220</formula>
    </cfRule>
  </conditionalFormatting>
  <conditionalFormatting sqref="H37">
    <cfRule type="cellIs" dxfId="383" priority="376" operator="lessThan">
      <formula>0.399</formula>
    </cfRule>
    <cfRule type="cellIs" dxfId="382" priority="377" operator="greaterThan">
      <formula>0.8</formula>
    </cfRule>
  </conditionalFormatting>
  <conditionalFormatting sqref="I37">
    <cfRule type="cellIs" dxfId="381" priority="369" operator="greaterThan">
      <formula>10</formula>
    </cfRule>
    <cfRule type="cellIs" dxfId="380" priority="370" operator="lessThan">
      <formula>6.5</formula>
    </cfRule>
  </conditionalFormatting>
  <conditionalFormatting sqref="J37">
    <cfRule type="cellIs" dxfId="379" priority="368" operator="lessThan">
      <formula>90</formula>
    </cfRule>
  </conditionalFormatting>
  <conditionalFormatting sqref="K37">
    <cfRule type="cellIs" dxfId="378" priority="375" operator="lessThan">
      <formula>52.5</formula>
    </cfRule>
  </conditionalFormatting>
  <conditionalFormatting sqref="L37">
    <cfRule type="cellIs" dxfId="377" priority="367" operator="lessThan">
      <formula>2</formula>
    </cfRule>
  </conditionalFormatting>
  <conditionalFormatting sqref="L37:M37">
    <cfRule type="cellIs" dxfId="376" priority="365" operator="greaterThan">
      <formula>5</formula>
    </cfRule>
  </conditionalFormatting>
  <conditionalFormatting sqref="M37">
    <cfRule type="cellIs" dxfId="375" priority="366" operator="lessThan">
      <formula>3</formula>
    </cfRule>
  </conditionalFormatting>
  <conditionalFormatting sqref="N37">
    <cfRule type="cellIs" dxfId="374" priority="374" operator="lessThan">
      <formula>2</formula>
    </cfRule>
  </conditionalFormatting>
  <conditionalFormatting sqref="N37:O37">
    <cfRule type="cellIs" dxfId="373" priority="360" operator="greaterThan">
      <formula>3</formula>
    </cfRule>
  </conditionalFormatting>
  <conditionalFormatting sqref="O37">
    <cfRule type="cellIs" dxfId="372" priority="364" operator="lessThan">
      <formula>2</formula>
    </cfRule>
  </conditionalFormatting>
  <conditionalFormatting sqref="P37">
    <cfRule type="cellIs" dxfId="371" priority="363" operator="equal">
      <formula>"Y"</formula>
    </cfRule>
  </conditionalFormatting>
  <conditionalFormatting sqref="Q37">
    <cfRule type="cellIs" dxfId="370" priority="373" operator="equal">
      <formula>"Y"</formula>
    </cfRule>
  </conditionalFormatting>
  <conditionalFormatting sqref="R37:T37">
    <cfRule type="cellIs" dxfId="369" priority="361" operator="equal">
      <formula>"N"</formula>
    </cfRule>
  </conditionalFormatting>
  <conditionalFormatting sqref="E14">
    <cfRule type="cellIs" dxfId="368" priority="344" operator="lessThan">
      <formula>30</formula>
    </cfRule>
  </conditionalFormatting>
  <conditionalFormatting sqref="F14">
    <cfRule type="cellIs" dxfId="367" priority="353" operator="lessThan">
      <formula>160</formula>
    </cfRule>
    <cfRule type="cellIs" dxfId="366" priority="354" operator="greaterThan">
      <formula>220</formula>
    </cfRule>
  </conditionalFormatting>
  <conditionalFormatting sqref="H14">
    <cfRule type="cellIs" dxfId="365" priority="358" operator="lessThan">
      <formula>0.399</formula>
    </cfRule>
    <cfRule type="cellIs" dxfId="364" priority="359" operator="greaterThan">
      <formula>0.8</formula>
    </cfRule>
  </conditionalFormatting>
  <conditionalFormatting sqref="I14">
    <cfRule type="cellIs" dxfId="363" priority="351" operator="greaterThan">
      <formula>10</formula>
    </cfRule>
    <cfRule type="cellIs" dxfId="362" priority="352" operator="lessThan">
      <formula>6.5</formula>
    </cfRule>
  </conditionalFormatting>
  <conditionalFormatting sqref="J14">
    <cfRule type="cellIs" dxfId="361" priority="350" operator="lessThan">
      <formula>90</formula>
    </cfRule>
  </conditionalFormatting>
  <conditionalFormatting sqref="K14">
    <cfRule type="cellIs" dxfId="360" priority="357" operator="lessThan">
      <formula>52.5</formula>
    </cfRule>
  </conditionalFormatting>
  <conditionalFormatting sqref="L14">
    <cfRule type="cellIs" dxfId="359" priority="349" operator="lessThan">
      <formula>2</formula>
    </cfRule>
  </conditionalFormatting>
  <conditionalFormatting sqref="L14:M14">
    <cfRule type="cellIs" dxfId="358" priority="347" operator="greaterThan">
      <formula>5</formula>
    </cfRule>
  </conditionalFormatting>
  <conditionalFormatting sqref="M14">
    <cfRule type="cellIs" dxfId="357" priority="348" operator="lessThan">
      <formula>3</formula>
    </cfRule>
  </conditionalFormatting>
  <conditionalFormatting sqref="N14">
    <cfRule type="cellIs" dxfId="356" priority="356" operator="lessThan">
      <formula>2</formula>
    </cfRule>
  </conditionalFormatting>
  <conditionalFormatting sqref="N14:O14">
    <cfRule type="cellIs" dxfId="355" priority="342" operator="greaterThan">
      <formula>3</formula>
    </cfRule>
  </conditionalFormatting>
  <conditionalFormatting sqref="O14">
    <cfRule type="cellIs" dxfId="354" priority="346" operator="lessThan">
      <formula>2</formula>
    </cfRule>
  </conditionalFormatting>
  <conditionalFormatting sqref="P14">
    <cfRule type="cellIs" dxfId="353" priority="345" operator="equal">
      <formula>"Y"</formula>
    </cfRule>
  </conditionalFormatting>
  <conditionalFormatting sqref="Q14">
    <cfRule type="cellIs" dxfId="352" priority="355" operator="equal">
      <formula>"Y"</formula>
    </cfRule>
  </conditionalFormatting>
  <conditionalFormatting sqref="R14:T14">
    <cfRule type="cellIs" dxfId="351" priority="343" operator="equal">
      <formula>"N"</formula>
    </cfRule>
  </conditionalFormatting>
  <conditionalFormatting sqref="E12">
    <cfRule type="cellIs" dxfId="350" priority="327" operator="lessThan">
      <formula>30</formula>
    </cfRule>
  </conditionalFormatting>
  <conditionalFormatting sqref="F12">
    <cfRule type="cellIs" dxfId="349" priority="335" operator="lessThan">
      <formula>160</formula>
    </cfRule>
    <cfRule type="cellIs" dxfId="348" priority="336" operator="greaterThan">
      <formula>220</formula>
    </cfRule>
  </conditionalFormatting>
  <conditionalFormatting sqref="H12">
    <cfRule type="cellIs" dxfId="347" priority="340" operator="lessThan">
      <formula>0.399</formula>
    </cfRule>
    <cfRule type="cellIs" dxfId="346" priority="341" operator="greaterThan">
      <formula>0.8</formula>
    </cfRule>
  </conditionalFormatting>
  <conditionalFormatting sqref="I12">
    <cfRule type="cellIs" dxfId="345" priority="333" operator="greaterThan">
      <formula>10</formula>
    </cfRule>
    <cfRule type="cellIs" dxfId="344" priority="334" operator="lessThan">
      <formula>6.5</formula>
    </cfRule>
  </conditionalFormatting>
  <conditionalFormatting sqref="J12">
    <cfRule type="cellIs" dxfId="343" priority="332" operator="lessThan">
      <formula>90</formula>
    </cfRule>
  </conditionalFormatting>
  <conditionalFormatting sqref="K12">
    <cfRule type="cellIs" dxfId="342" priority="339" operator="lessThan">
      <formula>52.5</formula>
    </cfRule>
  </conditionalFormatting>
  <conditionalFormatting sqref="L12 O12">
    <cfRule type="cellIs" dxfId="341" priority="331" operator="lessThan">
      <formula>2</formula>
    </cfRule>
  </conditionalFormatting>
  <conditionalFormatting sqref="L12:M12">
    <cfRule type="cellIs" dxfId="340" priority="329" operator="greaterThan">
      <formula>5</formula>
    </cfRule>
  </conditionalFormatting>
  <conditionalFormatting sqref="M12">
    <cfRule type="cellIs" dxfId="339" priority="330" operator="lessThan">
      <formula>3</formula>
    </cfRule>
  </conditionalFormatting>
  <conditionalFormatting sqref="N12">
    <cfRule type="cellIs" dxfId="338" priority="338" operator="lessThan">
      <formula>2</formula>
    </cfRule>
  </conditionalFormatting>
  <conditionalFormatting sqref="N12:O12">
    <cfRule type="cellIs" dxfId="337" priority="325" operator="greaterThan">
      <formula>3</formula>
    </cfRule>
  </conditionalFormatting>
  <conditionalFormatting sqref="P12">
    <cfRule type="cellIs" dxfId="336" priority="328" operator="equal">
      <formula>"Y"</formula>
    </cfRule>
  </conditionalFormatting>
  <conditionalFormatting sqref="Q12">
    <cfRule type="cellIs" dxfId="335" priority="337" operator="equal">
      <formula>"Y"</formula>
    </cfRule>
  </conditionalFormatting>
  <conditionalFormatting sqref="R12:T12">
    <cfRule type="cellIs" dxfId="334" priority="326" operator="equal">
      <formula>"N"</formula>
    </cfRule>
  </conditionalFormatting>
  <conditionalFormatting sqref="E17">
    <cfRule type="cellIs" dxfId="333" priority="310" operator="lessThan">
      <formula>30</formula>
    </cfRule>
  </conditionalFormatting>
  <conditionalFormatting sqref="F17">
    <cfRule type="cellIs" dxfId="332" priority="318" operator="lessThan">
      <formula>160</formula>
    </cfRule>
    <cfRule type="cellIs" dxfId="331" priority="319" operator="greaterThan">
      <formula>220</formula>
    </cfRule>
  </conditionalFormatting>
  <conditionalFormatting sqref="H17">
    <cfRule type="cellIs" dxfId="330" priority="323" operator="lessThan">
      <formula>0.399</formula>
    </cfRule>
    <cfRule type="cellIs" dxfId="329" priority="324" operator="greaterThan">
      <formula>0.8</formula>
    </cfRule>
  </conditionalFormatting>
  <conditionalFormatting sqref="I17">
    <cfRule type="cellIs" dxfId="328" priority="316" operator="greaterThan">
      <formula>10</formula>
    </cfRule>
    <cfRule type="cellIs" dxfId="327" priority="317" operator="lessThan">
      <formula>6.5</formula>
    </cfRule>
  </conditionalFormatting>
  <conditionalFormatting sqref="J17">
    <cfRule type="cellIs" dxfId="326" priority="315" operator="lessThan">
      <formula>90</formula>
    </cfRule>
  </conditionalFormatting>
  <conditionalFormatting sqref="K17">
    <cfRule type="cellIs" dxfId="325" priority="322" operator="lessThan">
      <formula>52.5</formula>
    </cfRule>
  </conditionalFormatting>
  <conditionalFormatting sqref="L17 O17">
    <cfRule type="cellIs" dxfId="324" priority="314" operator="lessThan">
      <formula>2</formula>
    </cfRule>
  </conditionalFormatting>
  <conditionalFormatting sqref="L17:M17">
    <cfRule type="cellIs" dxfId="323" priority="312" operator="greaterThan">
      <formula>5</formula>
    </cfRule>
  </conditionalFormatting>
  <conditionalFormatting sqref="M17">
    <cfRule type="cellIs" dxfId="322" priority="313" operator="lessThan">
      <formula>3</formula>
    </cfRule>
  </conditionalFormatting>
  <conditionalFormatting sqref="N17">
    <cfRule type="cellIs" dxfId="321" priority="321" operator="lessThan">
      <formula>2</formula>
    </cfRule>
  </conditionalFormatting>
  <conditionalFormatting sqref="N17:O17">
    <cfRule type="cellIs" dxfId="320" priority="308" operator="greaterThan">
      <formula>3</formula>
    </cfRule>
  </conditionalFormatting>
  <conditionalFormatting sqref="P17">
    <cfRule type="cellIs" dxfId="319" priority="311" operator="equal">
      <formula>"Y"</formula>
    </cfRule>
  </conditionalFormatting>
  <conditionalFormatting sqref="Q17">
    <cfRule type="cellIs" dxfId="318" priority="320" operator="equal">
      <formula>"Y"</formula>
    </cfRule>
  </conditionalFormatting>
  <conditionalFormatting sqref="R17:T17">
    <cfRule type="cellIs" dxfId="317" priority="309" operator="equal">
      <formula>"N"</formula>
    </cfRule>
  </conditionalFormatting>
  <conditionalFormatting sqref="E26">
    <cfRule type="cellIs" dxfId="316" priority="293" operator="lessThan">
      <formula>30</formula>
    </cfRule>
  </conditionalFormatting>
  <conditionalFormatting sqref="F26">
    <cfRule type="cellIs" dxfId="315" priority="301" operator="lessThan">
      <formula>160</formula>
    </cfRule>
    <cfRule type="cellIs" dxfId="314" priority="302" operator="greaterThan">
      <formula>220</formula>
    </cfRule>
  </conditionalFormatting>
  <conditionalFormatting sqref="H26">
    <cfRule type="cellIs" dxfId="313" priority="306" operator="lessThan">
      <formula>0.399</formula>
    </cfRule>
    <cfRule type="cellIs" dxfId="312" priority="307" operator="greaterThan">
      <formula>0.8</formula>
    </cfRule>
  </conditionalFormatting>
  <conditionalFormatting sqref="I26">
    <cfRule type="cellIs" dxfId="311" priority="299" operator="greaterThan">
      <formula>10</formula>
    </cfRule>
    <cfRule type="cellIs" dxfId="310" priority="300" operator="lessThan">
      <formula>6.5</formula>
    </cfRule>
  </conditionalFormatting>
  <conditionalFormatting sqref="J26">
    <cfRule type="cellIs" dxfId="309" priority="298" operator="lessThan">
      <formula>90</formula>
    </cfRule>
  </conditionalFormatting>
  <conditionalFormatting sqref="K26">
    <cfRule type="cellIs" dxfId="308" priority="305" operator="lessThan">
      <formula>52.5</formula>
    </cfRule>
  </conditionalFormatting>
  <conditionalFormatting sqref="L26 O26">
    <cfRule type="cellIs" dxfId="307" priority="297" operator="lessThan">
      <formula>2</formula>
    </cfRule>
  </conditionalFormatting>
  <conditionalFormatting sqref="L26:M26">
    <cfRule type="cellIs" dxfId="306" priority="295" operator="greaterThan">
      <formula>5</formula>
    </cfRule>
  </conditionalFormatting>
  <conditionalFormatting sqref="M26">
    <cfRule type="cellIs" dxfId="305" priority="296" operator="lessThan">
      <formula>3</formula>
    </cfRule>
  </conditionalFormatting>
  <conditionalFormatting sqref="N26">
    <cfRule type="cellIs" dxfId="304" priority="304" operator="lessThan">
      <formula>2</formula>
    </cfRule>
  </conditionalFormatting>
  <conditionalFormatting sqref="N26:O26">
    <cfRule type="cellIs" dxfId="303" priority="291" operator="greaterThan">
      <formula>3</formula>
    </cfRule>
  </conditionalFormatting>
  <conditionalFormatting sqref="P26">
    <cfRule type="cellIs" dxfId="302" priority="294" operator="equal">
      <formula>"Y"</formula>
    </cfRule>
  </conditionalFormatting>
  <conditionalFormatting sqref="Q26">
    <cfRule type="cellIs" dxfId="301" priority="303" operator="equal">
      <formula>"Y"</formula>
    </cfRule>
  </conditionalFormatting>
  <conditionalFormatting sqref="R26:T26">
    <cfRule type="cellIs" dxfId="300" priority="292" operator="equal">
      <formula>"N"</formula>
    </cfRule>
  </conditionalFormatting>
  <conditionalFormatting sqref="E10">
    <cfRule type="cellIs" dxfId="299" priority="276" operator="lessThan">
      <formula>30</formula>
    </cfRule>
  </conditionalFormatting>
  <conditionalFormatting sqref="F10">
    <cfRule type="cellIs" dxfId="298" priority="284" operator="lessThan">
      <formula>160</formula>
    </cfRule>
    <cfRule type="cellIs" dxfId="297" priority="285" operator="greaterThan">
      <formula>220</formula>
    </cfRule>
  </conditionalFormatting>
  <conditionalFormatting sqref="H10">
    <cfRule type="cellIs" dxfId="296" priority="289" operator="lessThan">
      <formula>0.399</formula>
    </cfRule>
    <cfRule type="cellIs" dxfId="295" priority="290" operator="greaterThan">
      <formula>0.8</formula>
    </cfRule>
  </conditionalFormatting>
  <conditionalFormatting sqref="I10">
    <cfRule type="cellIs" dxfId="294" priority="282" operator="greaterThan">
      <formula>10</formula>
    </cfRule>
    <cfRule type="cellIs" dxfId="293" priority="283" operator="lessThan">
      <formula>6.5</formula>
    </cfRule>
  </conditionalFormatting>
  <conditionalFormatting sqref="J10">
    <cfRule type="cellIs" dxfId="292" priority="281" operator="lessThan">
      <formula>90</formula>
    </cfRule>
  </conditionalFormatting>
  <conditionalFormatting sqref="K10">
    <cfRule type="cellIs" dxfId="291" priority="288" operator="lessThan">
      <formula>52.5</formula>
    </cfRule>
  </conditionalFormatting>
  <conditionalFormatting sqref="L10 O10">
    <cfRule type="cellIs" dxfId="290" priority="280" operator="lessThan">
      <formula>2</formula>
    </cfRule>
  </conditionalFormatting>
  <conditionalFormatting sqref="L10:M10">
    <cfRule type="cellIs" dxfId="289" priority="278" operator="greaterThan">
      <formula>5</formula>
    </cfRule>
  </conditionalFormatting>
  <conditionalFormatting sqref="M10">
    <cfRule type="cellIs" dxfId="288" priority="279" operator="lessThan">
      <formula>3</formula>
    </cfRule>
  </conditionalFormatting>
  <conditionalFormatting sqref="N10">
    <cfRule type="cellIs" dxfId="287" priority="287" operator="lessThan">
      <formula>2</formula>
    </cfRule>
  </conditionalFormatting>
  <conditionalFormatting sqref="N10:O10">
    <cfRule type="cellIs" dxfId="286" priority="274" operator="greaterThan">
      <formula>3</formula>
    </cfRule>
  </conditionalFormatting>
  <conditionalFormatting sqref="P10">
    <cfRule type="cellIs" dxfId="285" priority="277" operator="equal">
      <formula>"Y"</formula>
    </cfRule>
  </conditionalFormatting>
  <conditionalFormatting sqref="Q10">
    <cfRule type="cellIs" dxfId="284" priority="286" operator="equal">
      <formula>"Y"</formula>
    </cfRule>
  </conditionalFormatting>
  <conditionalFormatting sqref="R10:T10">
    <cfRule type="cellIs" dxfId="283" priority="275" operator="equal">
      <formula>"N"</formula>
    </cfRule>
  </conditionalFormatting>
  <conditionalFormatting sqref="E39">
    <cfRule type="cellIs" dxfId="282" priority="259" operator="lessThan">
      <formula>30</formula>
    </cfRule>
  </conditionalFormatting>
  <conditionalFormatting sqref="F39">
    <cfRule type="cellIs" dxfId="281" priority="267" operator="lessThan">
      <formula>160</formula>
    </cfRule>
    <cfRule type="cellIs" dxfId="280" priority="268" operator="greaterThan">
      <formula>220</formula>
    </cfRule>
  </conditionalFormatting>
  <conditionalFormatting sqref="H39">
    <cfRule type="cellIs" dxfId="279" priority="272" operator="lessThan">
      <formula>0.399</formula>
    </cfRule>
    <cfRule type="cellIs" dxfId="278" priority="273" operator="greaterThan">
      <formula>0.8</formula>
    </cfRule>
  </conditionalFormatting>
  <conditionalFormatting sqref="I39">
    <cfRule type="cellIs" dxfId="277" priority="265" operator="greaterThan">
      <formula>10</formula>
    </cfRule>
    <cfRule type="cellIs" dxfId="276" priority="266" operator="lessThan">
      <formula>6.5</formula>
    </cfRule>
  </conditionalFormatting>
  <conditionalFormatting sqref="J39">
    <cfRule type="cellIs" dxfId="275" priority="264" operator="lessThan">
      <formula>90</formula>
    </cfRule>
  </conditionalFormatting>
  <conditionalFormatting sqref="K39">
    <cfRule type="cellIs" dxfId="274" priority="271" operator="lessThan">
      <formula>52.5</formula>
    </cfRule>
  </conditionalFormatting>
  <conditionalFormatting sqref="L39 O39">
    <cfRule type="cellIs" dxfId="273" priority="263" operator="lessThan">
      <formula>2</formula>
    </cfRule>
  </conditionalFormatting>
  <conditionalFormatting sqref="L39:M39">
    <cfRule type="cellIs" dxfId="272" priority="261" operator="greaterThan">
      <formula>5</formula>
    </cfRule>
  </conditionalFormatting>
  <conditionalFormatting sqref="M39">
    <cfRule type="cellIs" dxfId="271" priority="262" operator="lessThan">
      <formula>3</formula>
    </cfRule>
  </conditionalFormatting>
  <conditionalFormatting sqref="N39">
    <cfRule type="cellIs" dxfId="270" priority="270" operator="lessThan">
      <formula>2</formula>
    </cfRule>
  </conditionalFormatting>
  <conditionalFormatting sqref="N39:O39">
    <cfRule type="cellIs" dxfId="269" priority="257" operator="greaterThan">
      <formula>3</formula>
    </cfRule>
  </conditionalFormatting>
  <conditionalFormatting sqref="P39">
    <cfRule type="cellIs" dxfId="268" priority="260" operator="equal">
      <formula>"Y"</formula>
    </cfRule>
  </conditionalFormatting>
  <conditionalFormatting sqref="Q39">
    <cfRule type="cellIs" dxfId="267" priority="269" operator="equal">
      <formula>"Y"</formula>
    </cfRule>
  </conditionalFormatting>
  <conditionalFormatting sqref="R39:T39">
    <cfRule type="cellIs" dxfId="266" priority="258" operator="equal">
      <formula>"N"</formula>
    </cfRule>
  </conditionalFormatting>
  <conditionalFormatting sqref="E32">
    <cfRule type="cellIs" dxfId="265" priority="242" operator="lessThan">
      <formula>30</formula>
    </cfRule>
  </conditionalFormatting>
  <conditionalFormatting sqref="F32">
    <cfRule type="cellIs" dxfId="264" priority="250" operator="lessThan">
      <formula>160</formula>
    </cfRule>
    <cfRule type="cellIs" dxfId="263" priority="251" operator="greaterThan">
      <formula>220</formula>
    </cfRule>
  </conditionalFormatting>
  <conditionalFormatting sqref="H32">
    <cfRule type="cellIs" dxfId="262" priority="255" operator="lessThan">
      <formula>0.399</formula>
    </cfRule>
    <cfRule type="cellIs" dxfId="261" priority="256" operator="greaterThan">
      <formula>0.8</formula>
    </cfRule>
  </conditionalFormatting>
  <conditionalFormatting sqref="I32">
    <cfRule type="cellIs" dxfId="260" priority="248" operator="greaterThan">
      <formula>10</formula>
    </cfRule>
    <cfRule type="cellIs" dxfId="259" priority="249" operator="lessThan">
      <formula>6.5</formula>
    </cfRule>
  </conditionalFormatting>
  <conditionalFormatting sqref="J32">
    <cfRule type="cellIs" dxfId="258" priority="247" operator="lessThan">
      <formula>90</formula>
    </cfRule>
  </conditionalFormatting>
  <conditionalFormatting sqref="K32">
    <cfRule type="cellIs" dxfId="257" priority="254" operator="lessThan">
      <formula>52.5</formula>
    </cfRule>
  </conditionalFormatting>
  <conditionalFormatting sqref="L32 O32">
    <cfRule type="cellIs" dxfId="256" priority="246" operator="lessThan">
      <formula>2</formula>
    </cfRule>
  </conditionalFormatting>
  <conditionalFormatting sqref="L32:M32">
    <cfRule type="cellIs" dxfId="255" priority="244" operator="greaterThan">
      <formula>5</formula>
    </cfRule>
  </conditionalFormatting>
  <conditionalFormatting sqref="M32">
    <cfRule type="cellIs" dxfId="254" priority="245" operator="lessThan">
      <formula>3</formula>
    </cfRule>
  </conditionalFormatting>
  <conditionalFormatting sqref="N32">
    <cfRule type="cellIs" dxfId="253" priority="253" operator="lessThan">
      <formula>2</formula>
    </cfRule>
  </conditionalFormatting>
  <conditionalFormatting sqref="N32:O32">
    <cfRule type="cellIs" dxfId="252" priority="240" operator="greaterThan">
      <formula>3</formula>
    </cfRule>
  </conditionalFormatting>
  <conditionalFormatting sqref="P32">
    <cfRule type="cellIs" dxfId="251" priority="243" operator="equal">
      <formula>"Y"</formula>
    </cfRule>
  </conditionalFormatting>
  <conditionalFormatting sqref="Q32">
    <cfRule type="cellIs" dxfId="250" priority="252" operator="equal">
      <formula>"Y"</formula>
    </cfRule>
  </conditionalFormatting>
  <conditionalFormatting sqref="R32:T32">
    <cfRule type="cellIs" dxfId="249" priority="241" operator="equal">
      <formula>"N"</formula>
    </cfRule>
  </conditionalFormatting>
  <conditionalFormatting sqref="E33">
    <cfRule type="cellIs" dxfId="248" priority="225" operator="lessThan">
      <formula>30</formula>
    </cfRule>
  </conditionalFormatting>
  <conditionalFormatting sqref="F33">
    <cfRule type="cellIs" dxfId="247" priority="233" operator="lessThan">
      <formula>160</formula>
    </cfRule>
    <cfRule type="cellIs" dxfId="246" priority="234" operator="greaterThan">
      <formula>220</formula>
    </cfRule>
  </conditionalFormatting>
  <conditionalFormatting sqref="H33">
    <cfRule type="cellIs" dxfId="245" priority="238" operator="lessThan">
      <formula>0.399</formula>
    </cfRule>
    <cfRule type="cellIs" dxfId="244" priority="239" operator="greaterThan">
      <formula>0.8</formula>
    </cfRule>
  </conditionalFormatting>
  <conditionalFormatting sqref="I33">
    <cfRule type="cellIs" dxfId="243" priority="231" operator="greaterThan">
      <formula>10</formula>
    </cfRule>
    <cfRule type="cellIs" dxfId="242" priority="232" operator="lessThan">
      <formula>6.5</formula>
    </cfRule>
  </conditionalFormatting>
  <conditionalFormatting sqref="J33">
    <cfRule type="cellIs" dxfId="241" priority="230" operator="lessThan">
      <formula>90</formula>
    </cfRule>
  </conditionalFormatting>
  <conditionalFormatting sqref="K33">
    <cfRule type="cellIs" dxfId="240" priority="237" operator="lessThan">
      <formula>52.5</formula>
    </cfRule>
  </conditionalFormatting>
  <conditionalFormatting sqref="L33 O33">
    <cfRule type="cellIs" dxfId="239" priority="229" operator="lessThan">
      <formula>2</formula>
    </cfRule>
  </conditionalFormatting>
  <conditionalFormatting sqref="L33:M33">
    <cfRule type="cellIs" dxfId="238" priority="227" operator="greaterThan">
      <formula>5</formula>
    </cfRule>
  </conditionalFormatting>
  <conditionalFormatting sqref="M33">
    <cfRule type="cellIs" dxfId="237" priority="228" operator="lessThan">
      <formula>3</formula>
    </cfRule>
  </conditionalFormatting>
  <conditionalFormatting sqref="N33">
    <cfRule type="cellIs" dxfId="236" priority="236" operator="lessThan">
      <formula>2</formula>
    </cfRule>
  </conditionalFormatting>
  <conditionalFormatting sqref="N33:O33">
    <cfRule type="cellIs" dxfId="235" priority="223" operator="greaterThan">
      <formula>3</formula>
    </cfRule>
  </conditionalFormatting>
  <conditionalFormatting sqref="P33">
    <cfRule type="cellIs" dxfId="234" priority="226" operator="equal">
      <formula>"Y"</formula>
    </cfRule>
  </conditionalFormatting>
  <conditionalFormatting sqref="Q33">
    <cfRule type="cellIs" dxfId="233" priority="235" operator="equal">
      <formula>"Y"</formula>
    </cfRule>
  </conditionalFormatting>
  <conditionalFormatting sqref="R33:T33">
    <cfRule type="cellIs" dxfId="232" priority="224" operator="equal">
      <formula>"N"</formula>
    </cfRule>
  </conditionalFormatting>
  <conditionalFormatting sqref="E45">
    <cfRule type="cellIs" dxfId="231" priority="208" operator="lessThan">
      <formula>30</formula>
    </cfRule>
  </conditionalFormatting>
  <conditionalFormatting sqref="F45">
    <cfRule type="cellIs" dxfId="230" priority="216" operator="lessThan">
      <formula>160</formula>
    </cfRule>
    <cfRule type="cellIs" dxfId="229" priority="217" operator="greaterThan">
      <formula>220</formula>
    </cfRule>
  </conditionalFormatting>
  <conditionalFormatting sqref="H45">
    <cfRule type="cellIs" dxfId="228" priority="221" operator="lessThan">
      <formula>0.399</formula>
    </cfRule>
    <cfRule type="cellIs" dxfId="227" priority="222" operator="greaterThan">
      <formula>0.8</formula>
    </cfRule>
  </conditionalFormatting>
  <conditionalFormatting sqref="I45">
    <cfRule type="cellIs" dxfId="226" priority="214" operator="greaterThan">
      <formula>10</formula>
    </cfRule>
    <cfRule type="cellIs" dxfId="225" priority="215" operator="lessThan">
      <formula>6.5</formula>
    </cfRule>
  </conditionalFormatting>
  <conditionalFormatting sqref="J45">
    <cfRule type="cellIs" dxfId="224" priority="213" operator="lessThan">
      <formula>90</formula>
    </cfRule>
  </conditionalFormatting>
  <conditionalFormatting sqref="K45">
    <cfRule type="cellIs" dxfId="223" priority="220" operator="lessThan">
      <formula>52.5</formula>
    </cfRule>
  </conditionalFormatting>
  <conditionalFormatting sqref="L45 O45">
    <cfRule type="cellIs" dxfId="222" priority="212" operator="lessThan">
      <formula>2</formula>
    </cfRule>
  </conditionalFormatting>
  <conditionalFormatting sqref="L45:M45">
    <cfRule type="cellIs" dxfId="221" priority="210" operator="greaterThan">
      <formula>5</formula>
    </cfRule>
  </conditionalFormatting>
  <conditionalFormatting sqref="M45">
    <cfRule type="cellIs" dxfId="220" priority="211" operator="lessThan">
      <formula>3</formula>
    </cfRule>
  </conditionalFormatting>
  <conditionalFormatting sqref="N45">
    <cfRule type="cellIs" dxfId="219" priority="219" operator="lessThan">
      <formula>2</formula>
    </cfRule>
  </conditionalFormatting>
  <conditionalFormatting sqref="N45:O45">
    <cfRule type="cellIs" dxfId="218" priority="206" operator="greaterThan">
      <formula>3</formula>
    </cfRule>
  </conditionalFormatting>
  <conditionalFormatting sqref="P45">
    <cfRule type="cellIs" dxfId="217" priority="209" operator="equal">
      <formula>"Y"</formula>
    </cfRule>
  </conditionalFormatting>
  <conditionalFormatting sqref="Q45">
    <cfRule type="cellIs" dxfId="216" priority="218" operator="equal">
      <formula>"Y"</formula>
    </cfRule>
  </conditionalFormatting>
  <conditionalFormatting sqref="R45:T45">
    <cfRule type="cellIs" dxfId="215" priority="207" operator="equal">
      <formula>"N"</formula>
    </cfRule>
  </conditionalFormatting>
  <conditionalFormatting sqref="E44">
    <cfRule type="cellIs" dxfId="214" priority="191" operator="lessThan">
      <formula>30</formula>
    </cfRule>
  </conditionalFormatting>
  <conditionalFormatting sqref="F44">
    <cfRule type="cellIs" dxfId="213" priority="199" operator="lessThan">
      <formula>160</formula>
    </cfRule>
    <cfRule type="cellIs" dxfId="212" priority="200" operator="greaterThan">
      <formula>220</formula>
    </cfRule>
  </conditionalFormatting>
  <conditionalFormatting sqref="H44">
    <cfRule type="cellIs" dxfId="211" priority="204" operator="lessThan">
      <formula>0.399</formula>
    </cfRule>
    <cfRule type="cellIs" dxfId="210" priority="205" operator="greaterThan">
      <formula>0.8</formula>
    </cfRule>
  </conditionalFormatting>
  <conditionalFormatting sqref="I44">
    <cfRule type="cellIs" dxfId="209" priority="197" operator="greaterThan">
      <formula>10</formula>
    </cfRule>
    <cfRule type="cellIs" dxfId="208" priority="198" operator="lessThan">
      <formula>6.5</formula>
    </cfRule>
  </conditionalFormatting>
  <conditionalFormatting sqref="J44">
    <cfRule type="cellIs" dxfId="207" priority="196" operator="lessThan">
      <formula>90</formula>
    </cfRule>
  </conditionalFormatting>
  <conditionalFormatting sqref="K44">
    <cfRule type="cellIs" dxfId="206" priority="203" operator="lessThan">
      <formula>52.5</formula>
    </cfRule>
  </conditionalFormatting>
  <conditionalFormatting sqref="L44 O44">
    <cfRule type="cellIs" dxfId="205" priority="195" operator="lessThan">
      <formula>2</formula>
    </cfRule>
  </conditionalFormatting>
  <conditionalFormatting sqref="L44:M44">
    <cfRule type="cellIs" dxfId="204" priority="193" operator="greaterThan">
      <formula>5</formula>
    </cfRule>
  </conditionalFormatting>
  <conditionalFormatting sqref="M44">
    <cfRule type="cellIs" dxfId="203" priority="194" operator="lessThan">
      <formula>3</formula>
    </cfRule>
  </conditionalFormatting>
  <conditionalFormatting sqref="N44">
    <cfRule type="cellIs" dxfId="202" priority="202" operator="lessThan">
      <formula>2</formula>
    </cfRule>
  </conditionalFormatting>
  <conditionalFormatting sqref="N44:O44">
    <cfRule type="cellIs" dxfId="201" priority="189" operator="greaterThan">
      <formula>3</formula>
    </cfRule>
  </conditionalFormatting>
  <conditionalFormatting sqref="P44">
    <cfRule type="cellIs" dxfId="200" priority="192" operator="equal">
      <formula>"Y"</formula>
    </cfRule>
  </conditionalFormatting>
  <conditionalFormatting sqref="Q44">
    <cfRule type="cellIs" dxfId="199" priority="201" operator="equal">
      <formula>"Y"</formula>
    </cfRule>
  </conditionalFormatting>
  <conditionalFormatting sqref="R44:T44">
    <cfRule type="cellIs" dxfId="198" priority="190" operator="equal">
      <formula>"N"</formula>
    </cfRule>
  </conditionalFormatting>
  <conditionalFormatting sqref="E21:E25">
    <cfRule type="cellIs" dxfId="197" priority="174" operator="lessThan">
      <formula>30</formula>
    </cfRule>
  </conditionalFormatting>
  <conditionalFormatting sqref="F21:F25">
    <cfRule type="cellIs" dxfId="196" priority="182" operator="lessThan">
      <formula>160</formula>
    </cfRule>
    <cfRule type="cellIs" dxfId="195" priority="183" operator="greaterThan">
      <formula>220</formula>
    </cfRule>
  </conditionalFormatting>
  <conditionalFormatting sqref="H21:H25">
    <cfRule type="cellIs" dxfId="194" priority="187" operator="lessThan">
      <formula>0.399</formula>
    </cfRule>
    <cfRule type="cellIs" dxfId="193" priority="188" operator="greaterThan">
      <formula>0.8</formula>
    </cfRule>
  </conditionalFormatting>
  <conditionalFormatting sqref="I21:I25">
    <cfRule type="cellIs" dxfId="192" priority="180" operator="greaterThan">
      <formula>10</formula>
    </cfRule>
    <cfRule type="cellIs" dxfId="191" priority="181" operator="lessThan">
      <formula>6.5</formula>
    </cfRule>
  </conditionalFormatting>
  <conditionalFormatting sqref="J21:J25">
    <cfRule type="cellIs" dxfId="190" priority="179" operator="lessThan">
      <formula>90</formula>
    </cfRule>
  </conditionalFormatting>
  <conditionalFormatting sqref="K21:K25">
    <cfRule type="cellIs" dxfId="189" priority="186" operator="lessThan">
      <formula>52.5</formula>
    </cfRule>
  </conditionalFormatting>
  <conditionalFormatting sqref="L21:L25 O21:O25">
    <cfRule type="cellIs" dxfId="188" priority="178" operator="lessThan">
      <formula>2</formula>
    </cfRule>
  </conditionalFormatting>
  <conditionalFormatting sqref="L21:M25">
    <cfRule type="cellIs" dxfId="187" priority="176" operator="greaterThan">
      <formula>5</formula>
    </cfRule>
  </conditionalFormatting>
  <conditionalFormatting sqref="M21:M25">
    <cfRule type="cellIs" dxfId="186" priority="177" operator="lessThan">
      <formula>3</formula>
    </cfRule>
  </conditionalFormatting>
  <conditionalFormatting sqref="N21:N25">
    <cfRule type="cellIs" dxfId="185" priority="185" operator="lessThan">
      <formula>2</formula>
    </cfRule>
  </conditionalFormatting>
  <conditionalFormatting sqref="N21:O25">
    <cfRule type="cellIs" dxfId="184" priority="172" operator="greaterThan">
      <formula>3</formula>
    </cfRule>
  </conditionalFormatting>
  <conditionalFormatting sqref="P21:P25">
    <cfRule type="cellIs" dxfId="183" priority="175" operator="equal">
      <formula>"Y"</formula>
    </cfRule>
  </conditionalFormatting>
  <conditionalFormatting sqref="Q21:Q25">
    <cfRule type="cellIs" dxfId="182" priority="184" operator="equal">
      <formula>"Y"</formula>
    </cfRule>
  </conditionalFormatting>
  <conditionalFormatting sqref="R21:T25">
    <cfRule type="cellIs" dxfId="181" priority="173" operator="equal">
      <formula>"N"</formula>
    </cfRule>
  </conditionalFormatting>
  <conditionalFormatting sqref="E35">
    <cfRule type="cellIs" dxfId="180" priority="157" operator="lessThan">
      <formula>30</formula>
    </cfRule>
  </conditionalFormatting>
  <conditionalFormatting sqref="F35">
    <cfRule type="cellIs" dxfId="179" priority="165" operator="lessThan">
      <formula>160</formula>
    </cfRule>
    <cfRule type="cellIs" dxfId="178" priority="166" operator="greaterThan">
      <formula>220</formula>
    </cfRule>
  </conditionalFormatting>
  <conditionalFormatting sqref="H35">
    <cfRule type="cellIs" dxfId="177" priority="170" operator="lessThan">
      <formula>0.399</formula>
    </cfRule>
    <cfRule type="cellIs" dxfId="176" priority="171" operator="greaterThan">
      <formula>0.8</formula>
    </cfRule>
  </conditionalFormatting>
  <conditionalFormatting sqref="I35">
    <cfRule type="cellIs" dxfId="175" priority="163" operator="greaterThan">
      <formula>10</formula>
    </cfRule>
    <cfRule type="cellIs" dxfId="174" priority="164" operator="lessThan">
      <formula>6.5</formula>
    </cfRule>
  </conditionalFormatting>
  <conditionalFormatting sqref="J35">
    <cfRule type="cellIs" dxfId="173" priority="162" operator="lessThan">
      <formula>90</formula>
    </cfRule>
  </conditionalFormatting>
  <conditionalFormatting sqref="K35">
    <cfRule type="cellIs" dxfId="172" priority="169" operator="lessThan">
      <formula>52.5</formula>
    </cfRule>
  </conditionalFormatting>
  <conditionalFormatting sqref="L35 O35">
    <cfRule type="cellIs" dxfId="171" priority="161" operator="lessThan">
      <formula>2</formula>
    </cfRule>
  </conditionalFormatting>
  <conditionalFormatting sqref="L35:M35">
    <cfRule type="cellIs" dxfId="170" priority="159" operator="greaterThan">
      <formula>5</formula>
    </cfRule>
  </conditionalFormatting>
  <conditionalFormatting sqref="M35">
    <cfRule type="cellIs" dxfId="169" priority="160" operator="lessThan">
      <formula>3</formula>
    </cfRule>
  </conditionalFormatting>
  <conditionalFormatting sqref="N35">
    <cfRule type="cellIs" dxfId="168" priority="168" operator="lessThan">
      <formula>2</formula>
    </cfRule>
  </conditionalFormatting>
  <conditionalFormatting sqref="N35:O35">
    <cfRule type="cellIs" dxfId="167" priority="155" operator="greaterThan">
      <formula>3</formula>
    </cfRule>
  </conditionalFormatting>
  <conditionalFormatting sqref="P35">
    <cfRule type="cellIs" dxfId="166" priority="158" operator="equal">
      <formula>"Y"</formula>
    </cfRule>
  </conditionalFormatting>
  <conditionalFormatting sqref="Q35">
    <cfRule type="cellIs" dxfId="165" priority="167" operator="equal">
      <formula>"Y"</formula>
    </cfRule>
  </conditionalFormatting>
  <conditionalFormatting sqref="R35:T35">
    <cfRule type="cellIs" dxfId="164" priority="156" operator="equal">
      <formula>"N"</formula>
    </cfRule>
  </conditionalFormatting>
  <conditionalFormatting sqref="E23">
    <cfRule type="cellIs" dxfId="163" priority="140" operator="lessThan">
      <formula>30</formula>
    </cfRule>
  </conditionalFormatting>
  <conditionalFormatting sqref="F23">
    <cfRule type="cellIs" dxfId="162" priority="148" operator="lessThan">
      <formula>160</formula>
    </cfRule>
    <cfRule type="cellIs" dxfId="161" priority="149" operator="greaterThan">
      <formula>220</formula>
    </cfRule>
  </conditionalFormatting>
  <conditionalFormatting sqref="H23">
    <cfRule type="cellIs" dxfId="160" priority="153" operator="lessThan">
      <formula>0.399</formula>
    </cfRule>
    <cfRule type="cellIs" dxfId="159" priority="154" operator="greaterThan">
      <formula>0.8</formula>
    </cfRule>
  </conditionalFormatting>
  <conditionalFormatting sqref="I23">
    <cfRule type="cellIs" dxfId="158" priority="146" operator="greaterThan">
      <formula>10</formula>
    </cfRule>
    <cfRule type="cellIs" dxfId="157" priority="147" operator="lessThan">
      <formula>6.5</formula>
    </cfRule>
  </conditionalFormatting>
  <conditionalFormatting sqref="J23">
    <cfRule type="cellIs" dxfId="156" priority="145" operator="lessThan">
      <formula>90</formula>
    </cfRule>
  </conditionalFormatting>
  <conditionalFormatting sqref="K23">
    <cfRule type="cellIs" dxfId="155" priority="152" operator="lessThan">
      <formula>52.5</formula>
    </cfRule>
  </conditionalFormatting>
  <conditionalFormatting sqref="L23 O23">
    <cfRule type="cellIs" dxfId="154" priority="144" operator="lessThan">
      <formula>2</formula>
    </cfRule>
  </conditionalFormatting>
  <conditionalFormatting sqref="L23:M23">
    <cfRule type="cellIs" dxfId="153" priority="142" operator="greaterThan">
      <formula>5</formula>
    </cfRule>
  </conditionalFormatting>
  <conditionalFormatting sqref="M23">
    <cfRule type="cellIs" dxfId="152" priority="143" operator="lessThan">
      <formula>3</formula>
    </cfRule>
  </conditionalFormatting>
  <conditionalFormatting sqref="N23">
    <cfRule type="cellIs" dxfId="151" priority="151" operator="lessThan">
      <formula>2</formula>
    </cfRule>
  </conditionalFormatting>
  <conditionalFormatting sqref="N23:O23">
    <cfRule type="cellIs" dxfId="150" priority="138" operator="greaterThan">
      <formula>3</formula>
    </cfRule>
  </conditionalFormatting>
  <conditionalFormatting sqref="P23">
    <cfRule type="cellIs" dxfId="149" priority="141" operator="equal">
      <formula>"Y"</formula>
    </cfRule>
  </conditionalFormatting>
  <conditionalFormatting sqref="Q23">
    <cfRule type="cellIs" dxfId="148" priority="150" operator="equal">
      <formula>"Y"</formula>
    </cfRule>
  </conditionalFormatting>
  <conditionalFormatting sqref="R23:T23">
    <cfRule type="cellIs" dxfId="147" priority="139" operator="equal">
      <formula>"N"</formula>
    </cfRule>
  </conditionalFormatting>
  <conditionalFormatting sqref="E43">
    <cfRule type="cellIs" dxfId="146" priority="123" operator="lessThan">
      <formula>30</formula>
    </cfRule>
  </conditionalFormatting>
  <conditionalFormatting sqref="F43">
    <cfRule type="cellIs" dxfId="145" priority="131" operator="lessThan">
      <formula>160</formula>
    </cfRule>
    <cfRule type="cellIs" dxfId="144" priority="132" operator="greaterThan">
      <formula>220</formula>
    </cfRule>
  </conditionalFormatting>
  <conditionalFormatting sqref="H43">
    <cfRule type="cellIs" dxfId="143" priority="136" operator="lessThan">
      <formula>0.399</formula>
    </cfRule>
    <cfRule type="cellIs" dxfId="142" priority="137" operator="greaterThan">
      <formula>0.8</formula>
    </cfRule>
  </conditionalFormatting>
  <conditionalFormatting sqref="I43">
    <cfRule type="cellIs" dxfId="141" priority="129" operator="greaterThan">
      <formula>10</formula>
    </cfRule>
    <cfRule type="cellIs" dxfId="140" priority="130" operator="lessThan">
      <formula>6.5</formula>
    </cfRule>
  </conditionalFormatting>
  <conditionalFormatting sqref="J43">
    <cfRule type="cellIs" dxfId="139" priority="128" operator="lessThan">
      <formula>90</formula>
    </cfRule>
  </conditionalFormatting>
  <conditionalFormatting sqref="K43">
    <cfRule type="cellIs" dxfId="138" priority="135" operator="lessThan">
      <formula>52.5</formula>
    </cfRule>
  </conditionalFormatting>
  <conditionalFormatting sqref="L43 O43">
    <cfRule type="cellIs" dxfId="137" priority="127" operator="lessThan">
      <formula>2</formula>
    </cfRule>
  </conditionalFormatting>
  <conditionalFormatting sqref="L43:M43">
    <cfRule type="cellIs" dxfId="136" priority="125" operator="greaterThan">
      <formula>5</formula>
    </cfRule>
  </conditionalFormatting>
  <conditionalFormatting sqref="M43">
    <cfRule type="cellIs" dxfId="135" priority="126" operator="lessThan">
      <formula>3</formula>
    </cfRule>
  </conditionalFormatting>
  <conditionalFormatting sqref="N43">
    <cfRule type="cellIs" dxfId="134" priority="134" operator="lessThan">
      <formula>2</formula>
    </cfRule>
  </conditionalFormatting>
  <conditionalFormatting sqref="N43:O43">
    <cfRule type="cellIs" dxfId="133" priority="121" operator="greaterThan">
      <formula>3</formula>
    </cfRule>
  </conditionalFormatting>
  <conditionalFormatting sqref="P43">
    <cfRule type="cellIs" dxfId="132" priority="124" operator="equal">
      <formula>"Y"</formula>
    </cfRule>
  </conditionalFormatting>
  <conditionalFormatting sqref="Q43">
    <cfRule type="cellIs" dxfId="131" priority="133" operator="equal">
      <formula>"Y"</formula>
    </cfRule>
  </conditionalFormatting>
  <conditionalFormatting sqref="R43:T43">
    <cfRule type="cellIs" dxfId="130" priority="122" operator="equal">
      <formula>"N"</formula>
    </cfRule>
  </conditionalFormatting>
  <conditionalFormatting sqref="E13">
    <cfRule type="cellIs" dxfId="129" priority="106" operator="lessThan">
      <formula>30</formula>
    </cfRule>
  </conditionalFormatting>
  <conditionalFormatting sqref="F13">
    <cfRule type="cellIs" dxfId="128" priority="114" operator="lessThan">
      <formula>160</formula>
    </cfRule>
    <cfRule type="cellIs" dxfId="127" priority="115" operator="greaterThan">
      <formula>220</formula>
    </cfRule>
  </conditionalFormatting>
  <conditionalFormatting sqref="H13">
    <cfRule type="cellIs" dxfId="126" priority="119" operator="lessThan">
      <formula>0.399</formula>
    </cfRule>
    <cfRule type="cellIs" dxfId="125" priority="120" operator="greaterThan">
      <formula>0.8</formula>
    </cfRule>
  </conditionalFormatting>
  <conditionalFormatting sqref="I13">
    <cfRule type="cellIs" dxfId="124" priority="112" operator="greaterThan">
      <formula>10</formula>
    </cfRule>
    <cfRule type="cellIs" dxfId="123" priority="113" operator="lessThan">
      <formula>6.5</formula>
    </cfRule>
  </conditionalFormatting>
  <conditionalFormatting sqref="J13">
    <cfRule type="cellIs" dxfId="122" priority="111" operator="lessThan">
      <formula>90</formula>
    </cfRule>
  </conditionalFormatting>
  <conditionalFormatting sqref="K13">
    <cfRule type="cellIs" dxfId="121" priority="118" operator="lessThan">
      <formula>52.5</formula>
    </cfRule>
  </conditionalFormatting>
  <conditionalFormatting sqref="L13 O13">
    <cfRule type="cellIs" dxfId="120" priority="110" operator="lessThan">
      <formula>2</formula>
    </cfRule>
  </conditionalFormatting>
  <conditionalFormatting sqref="L13:M13">
    <cfRule type="cellIs" dxfId="119" priority="108" operator="greaterThan">
      <formula>5</formula>
    </cfRule>
  </conditionalFormatting>
  <conditionalFormatting sqref="M13">
    <cfRule type="cellIs" dxfId="118" priority="109" operator="lessThan">
      <formula>3</formula>
    </cfRule>
  </conditionalFormatting>
  <conditionalFormatting sqref="N13">
    <cfRule type="cellIs" dxfId="117" priority="117" operator="lessThan">
      <formula>2</formula>
    </cfRule>
  </conditionalFormatting>
  <conditionalFormatting sqref="N13:O13">
    <cfRule type="cellIs" dxfId="116" priority="104" operator="greaterThan">
      <formula>3</formula>
    </cfRule>
  </conditionalFormatting>
  <conditionalFormatting sqref="P13">
    <cfRule type="cellIs" dxfId="115" priority="107" operator="equal">
      <formula>"Y"</formula>
    </cfRule>
  </conditionalFormatting>
  <conditionalFormatting sqref="Q13">
    <cfRule type="cellIs" dxfId="114" priority="116" operator="equal">
      <formula>"Y"</formula>
    </cfRule>
  </conditionalFormatting>
  <conditionalFormatting sqref="R13:T13">
    <cfRule type="cellIs" dxfId="113" priority="105" operator="equal">
      <formula>"N"</formula>
    </cfRule>
  </conditionalFormatting>
  <conditionalFormatting sqref="E34">
    <cfRule type="cellIs" dxfId="112" priority="89" operator="lessThan">
      <formula>30</formula>
    </cfRule>
  </conditionalFormatting>
  <conditionalFormatting sqref="F34">
    <cfRule type="cellIs" dxfId="111" priority="97" operator="lessThan">
      <formula>160</formula>
    </cfRule>
    <cfRule type="cellIs" dxfId="110" priority="98" operator="greaterThan">
      <formula>220</formula>
    </cfRule>
  </conditionalFormatting>
  <conditionalFormatting sqref="H34">
    <cfRule type="cellIs" dxfId="109" priority="102" operator="lessThan">
      <formula>0.399</formula>
    </cfRule>
    <cfRule type="cellIs" dxfId="108" priority="103" operator="greaterThan">
      <formula>0.8</formula>
    </cfRule>
  </conditionalFormatting>
  <conditionalFormatting sqref="I34">
    <cfRule type="cellIs" dxfId="107" priority="95" operator="greaterThan">
      <formula>10</formula>
    </cfRule>
    <cfRule type="cellIs" dxfId="106" priority="96" operator="lessThan">
      <formula>6.5</formula>
    </cfRule>
  </conditionalFormatting>
  <conditionalFormatting sqref="J34">
    <cfRule type="cellIs" dxfId="105" priority="94" operator="lessThan">
      <formula>90</formula>
    </cfRule>
  </conditionalFormatting>
  <conditionalFormatting sqref="K34">
    <cfRule type="cellIs" dxfId="104" priority="101" operator="lessThan">
      <formula>52.5</formula>
    </cfRule>
  </conditionalFormatting>
  <conditionalFormatting sqref="L34 O34">
    <cfRule type="cellIs" dxfId="103" priority="93" operator="lessThan">
      <formula>2</formula>
    </cfRule>
  </conditionalFormatting>
  <conditionalFormatting sqref="L34:M34">
    <cfRule type="cellIs" dxfId="102" priority="91" operator="greaterThan">
      <formula>5</formula>
    </cfRule>
  </conditionalFormatting>
  <conditionalFormatting sqref="M34">
    <cfRule type="cellIs" dxfId="101" priority="92" operator="lessThan">
      <formula>3</formula>
    </cfRule>
  </conditionalFormatting>
  <conditionalFormatting sqref="N34">
    <cfRule type="cellIs" dxfId="100" priority="100" operator="lessThan">
      <formula>2</formula>
    </cfRule>
  </conditionalFormatting>
  <conditionalFormatting sqref="N34:O34">
    <cfRule type="cellIs" dxfId="99" priority="87" operator="greaterThan">
      <formula>3</formula>
    </cfRule>
  </conditionalFormatting>
  <conditionalFormatting sqref="P34">
    <cfRule type="cellIs" dxfId="98" priority="90" operator="equal">
      <formula>"Y"</formula>
    </cfRule>
  </conditionalFormatting>
  <conditionalFormatting sqref="Q34">
    <cfRule type="cellIs" dxfId="97" priority="99" operator="equal">
      <formula>"Y"</formula>
    </cfRule>
  </conditionalFormatting>
  <conditionalFormatting sqref="R34:T34">
    <cfRule type="cellIs" dxfId="96" priority="88" operator="equal">
      <formula>"N"</formula>
    </cfRule>
  </conditionalFormatting>
  <conditionalFormatting sqref="E46">
    <cfRule type="cellIs" dxfId="95" priority="72" operator="lessThan">
      <formula>30</formula>
    </cfRule>
  </conditionalFormatting>
  <conditionalFormatting sqref="F46">
    <cfRule type="cellIs" dxfId="94" priority="80" operator="lessThan">
      <formula>160</formula>
    </cfRule>
    <cfRule type="cellIs" dxfId="93" priority="81" operator="greaterThan">
      <formula>220</formula>
    </cfRule>
  </conditionalFormatting>
  <conditionalFormatting sqref="H46">
    <cfRule type="cellIs" dxfId="92" priority="85" operator="lessThan">
      <formula>0.399</formula>
    </cfRule>
    <cfRule type="cellIs" dxfId="91" priority="86" operator="greaterThan">
      <formula>0.8</formula>
    </cfRule>
  </conditionalFormatting>
  <conditionalFormatting sqref="I46">
    <cfRule type="cellIs" dxfId="90" priority="78" operator="greaterThan">
      <formula>10</formula>
    </cfRule>
    <cfRule type="cellIs" dxfId="89" priority="79" operator="lessThan">
      <formula>6.5</formula>
    </cfRule>
  </conditionalFormatting>
  <conditionalFormatting sqref="J46">
    <cfRule type="cellIs" dxfId="88" priority="77" operator="lessThan">
      <formula>90</formula>
    </cfRule>
  </conditionalFormatting>
  <conditionalFormatting sqref="K46">
    <cfRule type="cellIs" dxfId="87" priority="84" operator="lessThan">
      <formula>52.5</formula>
    </cfRule>
  </conditionalFormatting>
  <conditionalFormatting sqref="L46 O46">
    <cfRule type="cellIs" dxfId="86" priority="76" operator="lessThan">
      <formula>2</formula>
    </cfRule>
  </conditionalFormatting>
  <conditionalFormatting sqref="L46:M46">
    <cfRule type="cellIs" dxfId="85" priority="74" operator="greaterThan">
      <formula>5</formula>
    </cfRule>
  </conditionalFormatting>
  <conditionalFormatting sqref="M46">
    <cfRule type="cellIs" dxfId="84" priority="75" operator="lessThan">
      <formula>3</formula>
    </cfRule>
  </conditionalFormatting>
  <conditionalFormatting sqref="N46">
    <cfRule type="cellIs" dxfId="83" priority="83" operator="lessThan">
      <formula>2</formula>
    </cfRule>
  </conditionalFormatting>
  <conditionalFormatting sqref="N46:O46">
    <cfRule type="cellIs" dxfId="82" priority="70" operator="greaterThan">
      <formula>3</formula>
    </cfRule>
  </conditionalFormatting>
  <conditionalFormatting sqref="P46">
    <cfRule type="cellIs" dxfId="81" priority="73" operator="equal">
      <formula>"Y"</formula>
    </cfRule>
  </conditionalFormatting>
  <conditionalFormatting sqref="Q46">
    <cfRule type="cellIs" dxfId="80" priority="82" operator="equal">
      <formula>"Y"</formula>
    </cfRule>
  </conditionalFormatting>
  <conditionalFormatting sqref="R46:T46">
    <cfRule type="cellIs" dxfId="79" priority="71" operator="equal">
      <formula>"N"</formula>
    </cfRule>
  </conditionalFormatting>
  <conditionalFormatting sqref="E18">
    <cfRule type="cellIs" dxfId="78" priority="55" operator="lessThan">
      <formula>30</formula>
    </cfRule>
  </conditionalFormatting>
  <conditionalFormatting sqref="F18">
    <cfRule type="cellIs" dxfId="77" priority="63" operator="lessThan">
      <formula>160</formula>
    </cfRule>
    <cfRule type="cellIs" dxfId="76" priority="64" operator="greaterThan">
      <formula>220</formula>
    </cfRule>
  </conditionalFormatting>
  <conditionalFormatting sqref="H18">
    <cfRule type="cellIs" dxfId="75" priority="68" operator="lessThan">
      <formula>0.399</formula>
    </cfRule>
    <cfRule type="cellIs" dxfId="74" priority="69" operator="greaterThan">
      <formula>0.8</formula>
    </cfRule>
  </conditionalFormatting>
  <conditionalFormatting sqref="I18">
    <cfRule type="cellIs" dxfId="73" priority="61" operator="greaterThan">
      <formula>10</formula>
    </cfRule>
    <cfRule type="cellIs" dxfId="72" priority="62" operator="lessThan">
      <formula>6.5</formula>
    </cfRule>
  </conditionalFormatting>
  <conditionalFormatting sqref="J18">
    <cfRule type="cellIs" dxfId="71" priority="60" operator="lessThan">
      <formula>90</formula>
    </cfRule>
  </conditionalFormatting>
  <conditionalFormatting sqref="K18">
    <cfRule type="cellIs" dxfId="70" priority="67" operator="lessThan">
      <formula>52.5</formula>
    </cfRule>
  </conditionalFormatting>
  <conditionalFormatting sqref="L18 O18">
    <cfRule type="cellIs" dxfId="69" priority="59" operator="lessThan">
      <formula>2</formula>
    </cfRule>
  </conditionalFormatting>
  <conditionalFormatting sqref="L18:M18">
    <cfRule type="cellIs" dxfId="68" priority="57" operator="greaterThan">
      <formula>5</formula>
    </cfRule>
  </conditionalFormatting>
  <conditionalFormatting sqref="M18">
    <cfRule type="cellIs" dxfId="67" priority="58" operator="lessThan">
      <formula>3</formula>
    </cfRule>
  </conditionalFormatting>
  <conditionalFormatting sqref="N18">
    <cfRule type="cellIs" dxfId="66" priority="66" operator="lessThan">
      <formula>2</formula>
    </cfRule>
  </conditionalFormatting>
  <conditionalFormatting sqref="N18:O18">
    <cfRule type="cellIs" dxfId="65" priority="53" operator="greaterThan">
      <formula>3</formula>
    </cfRule>
  </conditionalFormatting>
  <conditionalFormatting sqref="P18">
    <cfRule type="cellIs" dxfId="64" priority="56" operator="equal">
      <formula>"Y"</formula>
    </cfRule>
  </conditionalFormatting>
  <conditionalFormatting sqref="Q18">
    <cfRule type="cellIs" dxfId="63" priority="65" operator="equal">
      <formula>"Y"</formula>
    </cfRule>
  </conditionalFormatting>
  <conditionalFormatting sqref="R18:T18">
    <cfRule type="cellIs" dxfId="62" priority="54" operator="equal">
      <formula>"N"</formula>
    </cfRule>
  </conditionalFormatting>
  <conditionalFormatting sqref="E15">
    <cfRule type="cellIs" dxfId="61" priority="38" operator="lessThan">
      <formula>30</formula>
    </cfRule>
  </conditionalFormatting>
  <conditionalFormatting sqref="F15">
    <cfRule type="cellIs" dxfId="60" priority="46" operator="lessThan">
      <formula>160</formula>
    </cfRule>
    <cfRule type="cellIs" dxfId="59" priority="47" operator="greaterThan">
      <formula>220</formula>
    </cfRule>
  </conditionalFormatting>
  <conditionalFormatting sqref="H15">
    <cfRule type="cellIs" dxfId="58" priority="51" operator="lessThan">
      <formula>0.399</formula>
    </cfRule>
    <cfRule type="cellIs" dxfId="57" priority="52" operator="greaterThan">
      <formula>0.8</formula>
    </cfRule>
  </conditionalFormatting>
  <conditionalFormatting sqref="I15">
    <cfRule type="cellIs" dxfId="56" priority="44" operator="greaterThan">
      <formula>10</formula>
    </cfRule>
    <cfRule type="cellIs" dxfId="55" priority="45" operator="lessThan">
      <formula>6.5</formula>
    </cfRule>
  </conditionalFormatting>
  <conditionalFormatting sqref="J15">
    <cfRule type="cellIs" dxfId="54" priority="43" operator="lessThan">
      <formula>90</formula>
    </cfRule>
  </conditionalFormatting>
  <conditionalFormatting sqref="K15">
    <cfRule type="cellIs" dxfId="53" priority="50" operator="lessThan">
      <formula>52.5</formula>
    </cfRule>
  </conditionalFormatting>
  <conditionalFormatting sqref="L15 O15">
    <cfRule type="cellIs" dxfId="52" priority="42" operator="lessThan">
      <formula>2</formula>
    </cfRule>
  </conditionalFormatting>
  <conditionalFormatting sqref="L15:M15">
    <cfRule type="cellIs" dxfId="51" priority="40" operator="greaterThan">
      <formula>5</formula>
    </cfRule>
  </conditionalFormatting>
  <conditionalFormatting sqref="M15">
    <cfRule type="cellIs" dxfId="50" priority="41" operator="lessThan">
      <formula>3</formula>
    </cfRule>
  </conditionalFormatting>
  <conditionalFormatting sqref="N15">
    <cfRule type="cellIs" dxfId="49" priority="49" operator="lessThan">
      <formula>2</formula>
    </cfRule>
  </conditionalFormatting>
  <conditionalFormatting sqref="N15:O15">
    <cfRule type="cellIs" dxfId="48" priority="36" operator="greaterThan">
      <formula>3</formula>
    </cfRule>
  </conditionalFormatting>
  <conditionalFormatting sqref="P15">
    <cfRule type="cellIs" dxfId="47" priority="39" operator="equal">
      <formula>"Y"</formula>
    </cfRule>
  </conditionalFormatting>
  <conditionalFormatting sqref="Q15">
    <cfRule type="cellIs" dxfId="46" priority="48" operator="equal">
      <formula>"Y"</formula>
    </cfRule>
  </conditionalFormatting>
  <conditionalFormatting sqref="R15:T15">
    <cfRule type="cellIs" dxfId="45" priority="37" operator="equal">
      <formula>"N"</formula>
    </cfRule>
  </conditionalFormatting>
  <conditionalFormatting sqref="E11">
    <cfRule type="cellIs" dxfId="44" priority="21" operator="lessThan">
      <formula>30</formula>
    </cfRule>
  </conditionalFormatting>
  <conditionalFormatting sqref="F11">
    <cfRule type="cellIs" dxfId="43" priority="29" operator="lessThan">
      <formula>160</formula>
    </cfRule>
    <cfRule type="cellIs" dxfId="42" priority="30" operator="greaterThan">
      <formula>220</formula>
    </cfRule>
  </conditionalFormatting>
  <conditionalFormatting sqref="H11">
    <cfRule type="cellIs" dxfId="41" priority="34" operator="lessThan">
      <formula>0.399</formula>
    </cfRule>
    <cfRule type="cellIs" dxfId="40" priority="35" operator="greaterThan">
      <formula>0.8</formula>
    </cfRule>
  </conditionalFormatting>
  <conditionalFormatting sqref="I11">
    <cfRule type="cellIs" dxfId="39" priority="27" operator="greaterThan">
      <formula>10</formula>
    </cfRule>
    <cfRule type="cellIs" dxfId="38" priority="28" operator="lessThan">
      <formula>6.5</formula>
    </cfRule>
  </conditionalFormatting>
  <conditionalFormatting sqref="J11">
    <cfRule type="cellIs" dxfId="37" priority="26" operator="lessThan">
      <formula>90</formula>
    </cfRule>
  </conditionalFormatting>
  <conditionalFormatting sqref="K11">
    <cfRule type="cellIs" dxfId="36" priority="33" operator="lessThan">
      <formula>52.5</formula>
    </cfRule>
  </conditionalFormatting>
  <conditionalFormatting sqref="L11 O11">
    <cfRule type="cellIs" dxfId="35" priority="25" operator="lessThan">
      <formula>2</formula>
    </cfRule>
  </conditionalFormatting>
  <conditionalFormatting sqref="L11:M11">
    <cfRule type="cellIs" dxfId="34" priority="23" operator="greaterThan">
      <formula>5</formula>
    </cfRule>
  </conditionalFormatting>
  <conditionalFormatting sqref="M11">
    <cfRule type="cellIs" dxfId="33" priority="24" operator="lessThan">
      <formula>3</formula>
    </cfRule>
  </conditionalFormatting>
  <conditionalFormatting sqref="N11">
    <cfRule type="cellIs" dxfId="32" priority="32" operator="lessThan">
      <formula>2</formula>
    </cfRule>
  </conditionalFormatting>
  <conditionalFormatting sqref="N11:O11">
    <cfRule type="cellIs" dxfId="31" priority="19" operator="greaterThan">
      <formula>3</formula>
    </cfRule>
  </conditionalFormatting>
  <conditionalFormatting sqref="P11">
    <cfRule type="cellIs" dxfId="30" priority="22" operator="equal">
      <formula>"Y"</formula>
    </cfRule>
  </conditionalFormatting>
  <conditionalFormatting sqref="Q11">
    <cfRule type="cellIs" dxfId="29" priority="31" operator="equal">
      <formula>"Y"</formula>
    </cfRule>
  </conditionalFormatting>
  <conditionalFormatting sqref="R11:T11">
    <cfRule type="cellIs" dxfId="28" priority="20" operator="equal">
      <formula>"N"</formula>
    </cfRule>
  </conditionalFormatting>
  <conditionalFormatting sqref="E50:E64">
    <cfRule type="cellIs" dxfId="27" priority="3" operator="lessThan">
      <formula>30</formula>
    </cfRule>
  </conditionalFormatting>
  <conditionalFormatting sqref="F50:F64">
    <cfRule type="cellIs" dxfId="26" priority="12" operator="lessThan">
      <formula>160</formula>
    </cfRule>
    <cfRule type="cellIs" dxfId="25" priority="13" operator="greaterThan">
      <formula>220</formula>
    </cfRule>
  </conditionalFormatting>
  <conditionalFormatting sqref="H50:H64">
    <cfRule type="cellIs" dxfId="24" priority="17" operator="lessThan">
      <formula>0.399</formula>
    </cfRule>
    <cfRule type="cellIs" dxfId="23" priority="18" operator="greaterThan">
      <formula>0.8</formula>
    </cfRule>
  </conditionalFormatting>
  <conditionalFormatting sqref="I50:I64">
    <cfRule type="cellIs" dxfId="22" priority="10" operator="greaterThan">
      <formula>10</formula>
    </cfRule>
    <cfRule type="cellIs" dxfId="21" priority="11" operator="lessThan">
      <formula>6.5</formula>
    </cfRule>
  </conditionalFormatting>
  <conditionalFormatting sqref="J50:J64">
    <cfRule type="cellIs" dxfId="20" priority="9" operator="lessThan">
      <formula>90</formula>
    </cfRule>
  </conditionalFormatting>
  <conditionalFormatting sqref="K50:K64">
    <cfRule type="cellIs" dxfId="19" priority="16" operator="lessThan">
      <formula>52.5</formula>
    </cfRule>
  </conditionalFormatting>
  <conditionalFormatting sqref="O50:O52 O62:O64 L50:L64 O54:O58">
    <cfRule type="cellIs" dxfId="18" priority="8" operator="lessThan">
      <formula>2</formula>
    </cfRule>
  </conditionalFormatting>
  <conditionalFormatting sqref="L50:M64">
    <cfRule type="cellIs" dxfId="17" priority="6" operator="greaterThan">
      <formula>5</formula>
    </cfRule>
  </conditionalFormatting>
  <conditionalFormatting sqref="M50:M64">
    <cfRule type="cellIs" dxfId="16" priority="7" operator="lessThan">
      <formula>3</formula>
    </cfRule>
  </conditionalFormatting>
  <conditionalFormatting sqref="N50:N64">
    <cfRule type="cellIs" dxfId="15" priority="15" operator="lessThan">
      <formula>2</formula>
    </cfRule>
  </conditionalFormatting>
  <conditionalFormatting sqref="N50:O64">
    <cfRule type="cellIs" dxfId="14" priority="1" operator="greaterThan">
      <formula>3</formula>
    </cfRule>
  </conditionalFormatting>
  <conditionalFormatting sqref="O53 O59:O61">
    <cfRule type="cellIs" dxfId="13" priority="5" operator="lessThan">
      <formula>2</formula>
    </cfRule>
  </conditionalFormatting>
  <conditionalFormatting sqref="P50:P64">
    <cfRule type="cellIs" dxfId="12" priority="4" operator="equal">
      <formula>"Y"</formula>
    </cfRule>
  </conditionalFormatting>
  <conditionalFormatting sqref="Q50:Q64">
    <cfRule type="cellIs" dxfId="11" priority="14" operator="equal">
      <formula>"Y"</formula>
    </cfRule>
  </conditionalFormatting>
  <conditionalFormatting sqref="R50:T64">
    <cfRule type="cellIs" dxfId="10" priority="2" operator="equal">
      <formula>"N"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7"/>
  <sheetViews>
    <sheetView topLeftCell="A79" zoomScaleNormal="100" workbookViewId="0">
      <selection activeCell="R95" sqref="R95"/>
    </sheetView>
  </sheetViews>
  <sheetFormatPr defaultColWidth="9.140625" defaultRowHeight="12.75" x14ac:dyDescent="0.2"/>
  <cols>
    <col min="1" max="5" width="9.140625" style="27"/>
    <col min="6" max="6" width="9.85546875" style="27" bestFit="1" customWidth="1"/>
    <col min="7" max="7" width="10" style="27" bestFit="1" customWidth="1"/>
    <col min="8" max="10" width="9.140625" style="27"/>
    <col min="11" max="11" width="10.85546875" style="27" bestFit="1" customWidth="1"/>
    <col min="12" max="16384" width="9.140625" style="27"/>
  </cols>
  <sheetData>
    <row r="1" spans="1:14" s="11" customFormat="1" ht="15" x14ac:dyDescent="0.25">
      <c r="A1" s="65" t="s">
        <v>35</v>
      </c>
      <c r="B1" s="66"/>
      <c r="C1" s="69"/>
      <c r="D1" s="70"/>
      <c r="F1" s="1"/>
      <c r="I1" s="1"/>
      <c r="J1" s="1"/>
      <c r="L1" s="2"/>
    </row>
    <row r="2" spans="1:14" x14ac:dyDescent="0.2">
      <c r="A2" s="23"/>
      <c r="B2" s="23"/>
      <c r="C2" s="23"/>
      <c r="D2" s="23"/>
      <c r="E2" s="58" t="s">
        <v>8</v>
      </c>
      <c r="F2" s="45"/>
      <c r="G2" s="64" t="s">
        <v>11</v>
      </c>
      <c r="H2" s="26" t="s">
        <v>13</v>
      </c>
      <c r="I2" s="2"/>
      <c r="J2" s="2"/>
      <c r="K2" s="23"/>
      <c r="L2" s="3"/>
    </row>
    <row r="3" spans="1:14" x14ac:dyDescent="0.2">
      <c r="A3" s="23"/>
      <c r="B3" s="23"/>
      <c r="C3" s="23"/>
      <c r="D3" s="23"/>
      <c r="E3" s="59" t="s">
        <v>9</v>
      </c>
      <c r="F3" s="46"/>
      <c r="G3" s="29" t="s">
        <v>12</v>
      </c>
      <c r="H3" s="48" t="s">
        <v>14</v>
      </c>
      <c r="I3" s="4"/>
      <c r="J3" s="4" t="s">
        <v>21</v>
      </c>
      <c r="K3" s="63" t="s">
        <v>0</v>
      </c>
      <c r="L3" s="3"/>
    </row>
    <row r="4" spans="1:14" x14ac:dyDescent="0.2">
      <c r="A4" s="31" t="s">
        <v>1</v>
      </c>
      <c r="B4" s="32" t="s">
        <v>1</v>
      </c>
      <c r="C4" s="32" t="s">
        <v>1</v>
      </c>
      <c r="D4" s="33" t="s">
        <v>1</v>
      </c>
      <c r="E4" s="31" t="s">
        <v>1</v>
      </c>
      <c r="F4" s="47"/>
      <c r="G4" s="32" t="s">
        <v>1</v>
      </c>
      <c r="H4" s="32" t="s">
        <v>1</v>
      </c>
      <c r="I4" s="6"/>
      <c r="J4" s="6" t="s">
        <v>1</v>
      </c>
      <c r="K4" s="31" t="s">
        <v>1</v>
      </c>
      <c r="L4" s="2"/>
    </row>
    <row r="5" spans="1:14" ht="13.5" thickBot="1" x14ac:dyDescent="0.25">
      <c r="A5" s="12"/>
      <c r="B5" s="12"/>
      <c r="C5" s="12"/>
      <c r="D5" s="12"/>
      <c r="E5" s="12"/>
      <c r="F5" s="3"/>
      <c r="G5" s="34"/>
      <c r="H5" s="23"/>
      <c r="I5" s="2"/>
      <c r="J5" s="3"/>
      <c r="K5" s="23"/>
      <c r="L5" s="2"/>
    </row>
    <row r="6" spans="1:14" s="12" customFormat="1" ht="13.5" thickBot="1" x14ac:dyDescent="0.25">
      <c r="A6" s="35" t="s">
        <v>2</v>
      </c>
      <c r="B6" s="35" t="s">
        <v>3</v>
      </c>
      <c r="C6" s="35" t="s">
        <v>7</v>
      </c>
      <c r="D6" s="35" t="s">
        <v>4</v>
      </c>
      <c r="E6" s="35" t="s">
        <v>5</v>
      </c>
      <c r="F6" s="7" t="s">
        <v>6</v>
      </c>
      <c r="G6" s="35" t="s">
        <v>10</v>
      </c>
      <c r="H6" s="35" t="s">
        <v>15</v>
      </c>
      <c r="I6" s="7" t="s">
        <v>19</v>
      </c>
      <c r="J6" s="7" t="s">
        <v>20</v>
      </c>
      <c r="K6" s="35" t="s">
        <v>28</v>
      </c>
      <c r="L6" s="56" t="s">
        <v>32</v>
      </c>
      <c r="M6" s="60" t="s">
        <v>33</v>
      </c>
      <c r="N6" s="61" t="s">
        <v>34</v>
      </c>
    </row>
    <row r="7" spans="1:14" x14ac:dyDescent="0.2">
      <c r="A7" s="37"/>
      <c r="B7" s="38"/>
      <c r="C7" s="38"/>
      <c r="D7" s="13"/>
      <c r="E7" s="44">
        <f t="shared" ref="E7:E56" si="0">D7*0.73</f>
        <v>0</v>
      </c>
      <c r="F7" s="57">
        <v>0.73</v>
      </c>
      <c r="G7" s="15"/>
      <c r="H7" s="16"/>
      <c r="I7" s="9">
        <f t="shared" ref="I7:I56" si="1">(7.231+(0.437*E7)+(3.877*H7)-(18.746*G7))</f>
        <v>7.2309999999999999</v>
      </c>
      <c r="J7" s="9" t="e">
        <f t="shared" ref="J7:J56" si="2">(I7/E7)*100</f>
        <v>#DIV/0!</v>
      </c>
      <c r="K7" s="44" t="s">
        <v>0</v>
      </c>
      <c r="L7" s="55" t="e">
        <f t="shared" ref="L7:L56" si="3">IF(AND(E7&gt;159.99,E7&lt;220.01,G7&gt;0.39,G7&lt;0.81,H7&gt;6.49,H7&lt;10.01,J7&gt;52.49,K7="N"),"Y","N")</f>
        <v>#DIV/0!</v>
      </c>
      <c r="M7" s="62" t="e">
        <f t="shared" ref="M7:M56" si="4">IF(AND(E7&gt;159.99,E7&lt;235.01,G7&gt;0.09,G7&lt;1.21,H7&gt;4.99,H7&lt;14.01,J7&gt;47.99,K7="N",L7="N"),"Y","N")</f>
        <v>#DIV/0!</v>
      </c>
      <c r="N7" s="62" t="e">
        <f t="shared" ref="N7:N56" si="5">IF(AND(E7&gt;159.99,E7&lt;235.01,G7&gt;0.09,G7&lt;1.21,H7&gt;4.99,H7&lt;14.01,J7&gt;46.99,K7="N", L7="N",M7="N"),"Y","N")</f>
        <v>#DIV/0!</v>
      </c>
    </row>
    <row r="8" spans="1:14" x14ac:dyDescent="0.2">
      <c r="A8" s="37"/>
      <c r="B8" s="38"/>
      <c r="C8" s="38"/>
      <c r="D8" s="13"/>
      <c r="E8" s="44">
        <f t="shared" si="0"/>
        <v>0</v>
      </c>
      <c r="F8" s="57">
        <v>0.73</v>
      </c>
      <c r="G8" s="15"/>
      <c r="H8" s="16"/>
      <c r="I8" s="9">
        <f t="shared" si="1"/>
        <v>7.2309999999999999</v>
      </c>
      <c r="J8" s="9" t="e">
        <f t="shared" si="2"/>
        <v>#DIV/0!</v>
      </c>
      <c r="K8" s="44" t="s">
        <v>0</v>
      </c>
      <c r="L8" s="55" t="e">
        <f t="shared" si="3"/>
        <v>#DIV/0!</v>
      </c>
      <c r="M8" s="62" t="e">
        <f t="shared" si="4"/>
        <v>#DIV/0!</v>
      </c>
      <c r="N8" s="62" t="e">
        <f t="shared" si="5"/>
        <v>#DIV/0!</v>
      </c>
    </row>
    <row r="9" spans="1:14" x14ac:dyDescent="0.2">
      <c r="A9" s="37"/>
      <c r="B9" s="38"/>
      <c r="C9" s="38"/>
      <c r="D9" s="13"/>
      <c r="E9" s="44">
        <f t="shared" si="0"/>
        <v>0</v>
      </c>
      <c r="F9" s="57">
        <v>0.73</v>
      </c>
      <c r="G9" s="15"/>
      <c r="H9" s="16"/>
      <c r="I9" s="9">
        <f t="shared" si="1"/>
        <v>7.2309999999999999</v>
      </c>
      <c r="J9" s="9" t="e">
        <f t="shared" si="2"/>
        <v>#DIV/0!</v>
      </c>
      <c r="K9" s="44" t="s">
        <v>0</v>
      </c>
      <c r="L9" s="55" t="e">
        <f t="shared" si="3"/>
        <v>#DIV/0!</v>
      </c>
      <c r="M9" s="62" t="e">
        <f t="shared" si="4"/>
        <v>#DIV/0!</v>
      </c>
      <c r="N9" s="62" t="e">
        <f t="shared" si="5"/>
        <v>#DIV/0!</v>
      </c>
    </row>
    <row r="10" spans="1:14" x14ac:dyDescent="0.2">
      <c r="A10" s="37"/>
      <c r="B10" s="38"/>
      <c r="C10" s="38"/>
      <c r="D10" s="13"/>
      <c r="E10" s="44">
        <f t="shared" si="0"/>
        <v>0</v>
      </c>
      <c r="F10" s="57">
        <v>0.73</v>
      </c>
      <c r="G10" s="15"/>
      <c r="H10" s="16"/>
      <c r="I10" s="9">
        <f t="shared" si="1"/>
        <v>7.2309999999999999</v>
      </c>
      <c r="J10" s="9" t="e">
        <f t="shared" si="2"/>
        <v>#DIV/0!</v>
      </c>
      <c r="K10" s="44" t="s">
        <v>0</v>
      </c>
      <c r="L10" s="55" t="e">
        <f t="shared" si="3"/>
        <v>#DIV/0!</v>
      </c>
      <c r="M10" s="62" t="e">
        <f t="shared" si="4"/>
        <v>#DIV/0!</v>
      </c>
      <c r="N10" s="62" t="e">
        <f t="shared" si="5"/>
        <v>#DIV/0!</v>
      </c>
    </row>
    <row r="11" spans="1:14" x14ac:dyDescent="0.2">
      <c r="A11" s="37"/>
      <c r="B11" s="38"/>
      <c r="C11" s="38"/>
      <c r="D11" s="13"/>
      <c r="E11" s="44">
        <f t="shared" si="0"/>
        <v>0</v>
      </c>
      <c r="F11" s="57">
        <v>0.73</v>
      </c>
      <c r="G11" s="15"/>
      <c r="H11" s="16"/>
      <c r="I11" s="9">
        <f t="shared" si="1"/>
        <v>7.2309999999999999</v>
      </c>
      <c r="J11" s="9" t="e">
        <f t="shared" si="2"/>
        <v>#DIV/0!</v>
      </c>
      <c r="K11" s="44" t="s">
        <v>0</v>
      </c>
      <c r="L11" s="55" t="e">
        <f t="shared" si="3"/>
        <v>#DIV/0!</v>
      </c>
      <c r="M11" s="62" t="e">
        <f t="shared" si="4"/>
        <v>#DIV/0!</v>
      </c>
      <c r="N11" s="62" t="e">
        <f t="shared" si="5"/>
        <v>#DIV/0!</v>
      </c>
    </row>
    <row r="12" spans="1:14" x14ac:dyDescent="0.2">
      <c r="A12" s="37"/>
      <c r="B12" s="38"/>
      <c r="C12" s="38"/>
      <c r="D12" s="13"/>
      <c r="E12" s="44">
        <f t="shared" si="0"/>
        <v>0</v>
      </c>
      <c r="F12" s="57">
        <v>0.73</v>
      </c>
      <c r="G12" s="15"/>
      <c r="H12" s="16"/>
      <c r="I12" s="9">
        <f t="shared" si="1"/>
        <v>7.2309999999999999</v>
      </c>
      <c r="J12" s="9" t="e">
        <f t="shared" si="2"/>
        <v>#DIV/0!</v>
      </c>
      <c r="K12" s="44" t="s">
        <v>0</v>
      </c>
      <c r="L12" s="55" t="e">
        <f t="shared" si="3"/>
        <v>#DIV/0!</v>
      </c>
      <c r="M12" s="62" t="e">
        <f t="shared" si="4"/>
        <v>#DIV/0!</v>
      </c>
      <c r="N12" s="62" t="e">
        <f t="shared" si="5"/>
        <v>#DIV/0!</v>
      </c>
    </row>
    <row r="13" spans="1:14" x14ac:dyDescent="0.2">
      <c r="A13" s="37"/>
      <c r="B13" s="38"/>
      <c r="C13" s="38"/>
      <c r="D13" s="13"/>
      <c r="E13" s="44">
        <f t="shared" si="0"/>
        <v>0</v>
      </c>
      <c r="F13" s="57">
        <v>0.73</v>
      </c>
      <c r="G13" s="15"/>
      <c r="H13" s="16"/>
      <c r="I13" s="9">
        <f t="shared" si="1"/>
        <v>7.2309999999999999</v>
      </c>
      <c r="J13" s="9" t="e">
        <f t="shared" si="2"/>
        <v>#DIV/0!</v>
      </c>
      <c r="K13" s="44" t="s">
        <v>0</v>
      </c>
      <c r="L13" s="55" t="e">
        <f t="shared" si="3"/>
        <v>#DIV/0!</v>
      </c>
      <c r="M13" s="62" t="e">
        <f t="shared" si="4"/>
        <v>#DIV/0!</v>
      </c>
      <c r="N13" s="62" t="e">
        <f t="shared" si="5"/>
        <v>#DIV/0!</v>
      </c>
    </row>
    <row r="14" spans="1:14" x14ac:dyDescent="0.2">
      <c r="A14" s="37"/>
      <c r="B14" s="38"/>
      <c r="C14" s="38"/>
      <c r="D14" s="13"/>
      <c r="E14" s="44">
        <f t="shared" si="0"/>
        <v>0</v>
      </c>
      <c r="F14" s="57">
        <v>0.73</v>
      </c>
      <c r="G14" s="15"/>
      <c r="H14" s="16"/>
      <c r="I14" s="9">
        <f t="shared" si="1"/>
        <v>7.2309999999999999</v>
      </c>
      <c r="J14" s="9" t="e">
        <f t="shared" si="2"/>
        <v>#DIV/0!</v>
      </c>
      <c r="K14" s="44" t="s">
        <v>0</v>
      </c>
      <c r="L14" s="55" t="e">
        <f t="shared" si="3"/>
        <v>#DIV/0!</v>
      </c>
      <c r="M14" s="62" t="e">
        <f t="shared" si="4"/>
        <v>#DIV/0!</v>
      </c>
      <c r="N14" s="62" t="e">
        <f t="shared" si="5"/>
        <v>#DIV/0!</v>
      </c>
    </row>
    <row r="15" spans="1:14" x14ac:dyDescent="0.2">
      <c r="A15" s="37"/>
      <c r="B15" s="38"/>
      <c r="C15" s="38"/>
      <c r="D15" s="13"/>
      <c r="E15" s="44">
        <f t="shared" si="0"/>
        <v>0</v>
      </c>
      <c r="F15" s="57">
        <v>0.73</v>
      </c>
      <c r="G15" s="15"/>
      <c r="H15" s="16"/>
      <c r="I15" s="9">
        <f t="shared" si="1"/>
        <v>7.2309999999999999</v>
      </c>
      <c r="J15" s="9" t="e">
        <f t="shared" si="2"/>
        <v>#DIV/0!</v>
      </c>
      <c r="K15" s="44" t="s">
        <v>0</v>
      </c>
      <c r="L15" s="55" t="e">
        <f t="shared" si="3"/>
        <v>#DIV/0!</v>
      </c>
      <c r="M15" s="62" t="e">
        <f t="shared" si="4"/>
        <v>#DIV/0!</v>
      </c>
      <c r="N15" s="62" t="e">
        <f t="shared" si="5"/>
        <v>#DIV/0!</v>
      </c>
    </row>
    <row r="16" spans="1:14" x14ac:dyDescent="0.2">
      <c r="A16" s="37"/>
      <c r="B16" s="38"/>
      <c r="C16" s="38"/>
      <c r="D16" s="13"/>
      <c r="E16" s="44">
        <f t="shared" si="0"/>
        <v>0</v>
      </c>
      <c r="F16" s="57">
        <v>0.73</v>
      </c>
      <c r="G16" s="15"/>
      <c r="H16" s="16"/>
      <c r="I16" s="9">
        <f t="shared" si="1"/>
        <v>7.2309999999999999</v>
      </c>
      <c r="J16" s="9" t="e">
        <f t="shared" si="2"/>
        <v>#DIV/0!</v>
      </c>
      <c r="K16" s="44" t="s">
        <v>0</v>
      </c>
      <c r="L16" s="55" t="e">
        <f t="shared" si="3"/>
        <v>#DIV/0!</v>
      </c>
      <c r="M16" s="62" t="e">
        <f t="shared" si="4"/>
        <v>#DIV/0!</v>
      </c>
      <c r="N16" s="62" t="e">
        <f t="shared" si="5"/>
        <v>#DIV/0!</v>
      </c>
    </row>
    <row r="17" spans="1:14" x14ac:dyDescent="0.2">
      <c r="A17" s="37"/>
      <c r="B17" s="38"/>
      <c r="C17" s="38"/>
      <c r="D17" s="13"/>
      <c r="E17" s="44">
        <f t="shared" si="0"/>
        <v>0</v>
      </c>
      <c r="F17" s="57">
        <v>0.73</v>
      </c>
      <c r="G17" s="15"/>
      <c r="H17" s="16"/>
      <c r="I17" s="9">
        <f t="shared" si="1"/>
        <v>7.2309999999999999</v>
      </c>
      <c r="J17" s="9" t="e">
        <f t="shared" si="2"/>
        <v>#DIV/0!</v>
      </c>
      <c r="K17" s="44" t="s">
        <v>0</v>
      </c>
      <c r="L17" s="55" t="e">
        <f t="shared" si="3"/>
        <v>#DIV/0!</v>
      </c>
      <c r="M17" s="62" t="e">
        <f t="shared" si="4"/>
        <v>#DIV/0!</v>
      </c>
      <c r="N17" s="62" t="e">
        <f t="shared" si="5"/>
        <v>#DIV/0!</v>
      </c>
    </row>
    <row r="18" spans="1:14" x14ac:dyDescent="0.2">
      <c r="A18" s="37"/>
      <c r="B18" s="38"/>
      <c r="C18" s="38"/>
      <c r="D18" s="13"/>
      <c r="E18" s="44">
        <f t="shared" si="0"/>
        <v>0</v>
      </c>
      <c r="F18" s="57">
        <v>0.73</v>
      </c>
      <c r="G18" s="15"/>
      <c r="H18" s="16"/>
      <c r="I18" s="9">
        <f t="shared" si="1"/>
        <v>7.2309999999999999</v>
      </c>
      <c r="J18" s="9" t="e">
        <f t="shared" si="2"/>
        <v>#DIV/0!</v>
      </c>
      <c r="K18" s="44" t="s">
        <v>0</v>
      </c>
      <c r="L18" s="55" t="e">
        <f t="shared" si="3"/>
        <v>#DIV/0!</v>
      </c>
      <c r="M18" s="62" t="e">
        <f t="shared" si="4"/>
        <v>#DIV/0!</v>
      </c>
      <c r="N18" s="62" t="e">
        <f t="shared" si="5"/>
        <v>#DIV/0!</v>
      </c>
    </row>
    <row r="19" spans="1:14" x14ac:dyDescent="0.2">
      <c r="A19" s="37"/>
      <c r="B19" s="38"/>
      <c r="C19" s="38"/>
      <c r="D19" s="13"/>
      <c r="E19" s="44">
        <f t="shared" si="0"/>
        <v>0</v>
      </c>
      <c r="F19" s="57">
        <v>0.73</v>
      </c>
      <c r="G19" s="15"/>
      <c r="H19" s="16"/>
      <c r="I19" s="9">
        <f t="shared" si="1"/>
        <v>7.2309999999999999</v>
      </c>
      <c r="J19" s="9" t="e">
        <f t="shared" si="2"/>
        <v>#DIV/0!</v>
      </c>
      <c r="K19" s="44" t="s">
        <v>0</v>
      </c>
      <c r="L19" s="55" t="e">
        <f t="shared" si="3"/>
        <v>#DIV/0!</v>
      </c>
      <c r="M19" s="62" t="e">
        <f t="shared" si="4"/>
        <v>#DIV/0!</v>
      </c>
      <c r="N19" s="62" t="e">
        <f t="shared" si="5"/>
        <v>#DIV/0!</v>
      </c>
    </row>
    <row r="20" spans="1:14" x14ac:dyDescent="0.2">
      <c r="A20" s="37"/>
      <c r="B20" s="38"/>
      <c r="C20" s="38"/>
      <c r="D20" s="13"/>
      <c r="E20" s="44">
        <f t="shared" si="0"/>
        <v>0</v>
      </c>
      <c r="F20" s="57">
        <v>0.73</v>
      </c>
      <c r="G20" s="15"/>
      <c r="H20" s="16"/>
      <c r="I20" s="9">
        <f t="shared" si="1"/>
        <v>7.2309999999999999</v>
      </c>
      <c r="J20" s="9" t="e">
        <f t="shared" si="2"/>
        <v>#DIV/0!</v>
      </c>
      <c r="K20" s="44" t="s">
        <v>0</v>
      </c>
      <c r="L20" s="55" t="e">
        <f t="shared" si="3"/>
        <v>#DIV/0!</v>
      </c>
      <c r="M20" s="62" t="e">
        <f t="shared" si="4"/>
        <v>#DIV/0!</v>
      </c>
      <c r="N20" s="62" t="e">
        <f t="shared" si="5"/>
        <v>#DIV/0!</v>
      </c>
    </row>
    <row r="21" spans="1:14" x14ac:dyDescent="0.2">
      <c r="A21" s="37"/>
      <c r="B21" s="38"/>
      <c r="C21" s="38"/>
      <c r="D21" s="13"/>
      <c r="E21" s="44">
        <f t="shared" si="0"/>
        <v>0</v>
      </c>
      <c r="F21" s="57">
        <v>0.73</v>
      </c>
      <c r="G21" s="15"/>
      <c r="H21" s="16"/>
      <c r="I21" s="9">
        <f t="shared" si="1"/>
        <v>7.2309999999999999</v>
      </c>
      <c r="J21" s="9" t="e">
        <f t="shared" si="2"/>
        <v>#DIV/0!</v>
      </c>
      <c r="K21" s="44" t="s">
        <v>0</v>
      </c>
      <c r="L21" s="55" t="e">
        <f t="shared" si="3"/>
        <v>#DIV/0!</v>
      </c>
      <c r="M21" s="62" t="e">
        <f t="shared" si="4"/>
        <v>#DIV/0!</v>
      </c>
      <c r="N21" s="62" t="e">
        <f t="shared" si="5"/>
        <v>#DIV/0!</v>
      </c>
    </row>
    <row r="22" spans="1:14" x14ac:dyDescent="0.2">
      <c r="A22" s="37"/>
      <c r="B22" s="38"/>
      <c r="C22" s="38"/>
      <c r="D22" s="13"/>
      <c r="E22" s="44">
        <f t="shared" si="0"/>
        <v>0</v>
      </c>
      <c r="F22" s="57">
        <v>0.73</v>
      </c>
      <c r="G22" s="15"/>
      <c r="H22" s="16"/>
      <c r="I22" s="9">
        <f t="shared" si="1"/>
        <v>7.2309999999999999</v>
      </c>
      <c r="J22" s="9" t="e">
        <f t="shared" si="2"/>
        <v>#DIV/0!</v>
      </c>
      <c r="K22" s="44" t="s">
        <v>0</v>
      </c>
      <c r="L22" s="55" t="e">
        <f t="shared" si="3"/>
        <v>#DIV/0!</v>
      </c>
      <c r="M22" s="62" t="e">
        <f t="shared" si="4"/>
        <v>#DIV/0!</v>
      </c>
      <c r="N22" s="62" t="e">
        <f t="shared" si="5"/>
        <v>#DIV/0!</v>
      </c>
    </row>
    <row r="23" spans="1:14" x14ac:dyDescent="0.2">
      <c r="A23" s="37"/>
      <c r="B23" s="38"/>
      <c r="C23" s="38"/>
      <c r="D23" s="13"/>
      <c r="E23" s="44">
        <f t="shared" si="0"/>
        <v>0</v>
      </c>
      <c r="F23" s="57">
        <v>0.73</v>
      </c>
      <c r="G23" s="15"/>
      <c r="H23" s="16"/>
      <c r="I23" s="9">
        <f t="shared" si="1"/>
        <v>7.2309999999999999</v>
      </c>
      <c r="J23" s="9" t="e">
        <f t="shared" si="2"/>
        <v>#DIV/0!</v>
      </c>
      <c r="K23" s="44" t="s">
        <v>0</v>
      </c>
      <c r="L23" s="55" t="e">
        <f t="shared" si="3"/>
        <v>#DIV/0!</v>
      </c>
      <c r="M23" s="62" t="e">
        <f t="shared" si="4"/>
        <v>#DIV/0!</v>
      </c>
      <c r="N23" s="62" t="e">
        <f t="shared" si="5"/>
        <v>#DIV/0!</v>
      </c>
    </row>
    <row r="24" spans="1:14" x14ac:dyDescent="0.2">
      <c r="A24" s="37"/>
      <c r="B24" s="38"/>
      <c r="C24" s="38"/>
      <c r="D24" s="13"/>
      <c r="E24" s="44">
        <f t="shared" si="0"/>
        <v>0</v>
      </c>
      <c r="F24" s="57">
        <v>0.73</v>
      </c>
      <c r="G24" s="15"/>
      <c r="H24" s="16"/>
      <c r="I24" s="9">
        <f t="shared" si="1"/>
        <v>7.2309999999999999</v>
      </c>
      <c r="J24" s="9" t="e">
        <f t="shared" si="2"/>
        <v>#DIV/0!</v>
      </c>
      <c r="K24" s="44" t="s">
        <v>0</v>
      </c>
      <c r="L24" s="55" t="e">
        <f t="shared" si="3"/>
        <v>#DIV/0!</v>
      </c>
      <c r="M24" s="62" t="e">
        <f t="shared" si="4"/>
        <v>#DIV/0!</v>
      </c>
      <c r="N24" s="62" t="e">
        <f t="shared" si="5"/>
        <v>#DIV/0!</v>
      </c>
    </row>
    <row r="25" spans="1:14" x14ac:dyDescent="0.2">
      <c r="A25" s="37"/>
      <c r="B25" s="38"/>
      <c r="C25" s="38"/>
      <c r="D25" s="13"/>
      <c r="E25" s="44">
        <f t="shared" si="0"/>
        <v>0</v>
      </c>
      <c r="F25" s="57">
        <v>0.73</v>
      </c>
      <c r="G25" s="15"/>
      <c r="H25" s="16"/>
      <c r="I25" s="9">
        <f t="shared" si="1"/>
        <v>7.2309999999999999</v>
      </c>
      <c r="J25" s="9" t="e">
        <f t="shared" si="2"/>
        <v>#DIV/0!</v>
      </c>
      <c r="K25" s="44" t="s">
        <v>0</v>
      </c>
      <c r="L25" s="55" t="e">
        <f t="shared" si="3"/>
        <v>#DIV/0!</v>
      </c>
      <c r="M25" s="62" t="e">
        <f t="shared" si="4"/>
        <v>#DIV/0!</v>
      </c>
      <c r="N25" s="62" t="e">
        <f t="shared" si="5"/>
        <v>#DIV/0!</v>
      </c>
    </row>
    <row r="26" spans="1:14" x14ac:dyDescent="0.2">
      <c r="A26" s="37"/>
      <c r="B26" s="38"/>
      <c r="C26" s="38"/>
      <c r="D26" s="13"/>
      <c r="E26" s="44">
        <f t="shared" si="0"/>
        <v>0</v>
      </c>
      <c r="F26" s="57">
        <v>0.73</v>
      </c>
      <c r="G26" s="15"/>
      <c r="H26" s="16"/>
      <c r="I26" s="9">
        <f t="shared" si="1"/>
        <v>7.2309999999999999</v>
      </c>
      <c r="J26" s="9" t="e">
        <f t="shared" si="2"/>
        <v>#DIV/0!</v>
      </c>
      <c r="K26" s="44" t="s">
        <v>0</v>
      </c>
      <c r="L26" s="55" t="e">
        <f t="shared" si="3"/>
        <v>#DIV/0!</v>
      </c>
      <c r="M26" s="62" t="e">
        <f t="shared" si="4"/>
        <v>#DIV/0!</v>
      </c>
      <c r="N26" s="62" t="e">
        <f t="shared" si="5"/>
        <v>#DIV/0!</v>
      </c>
    </row>
    <row r="27" spans="1:14" x14ac:dyDescent="0.2">
      <c r="A27" s="37"/>
      <c r="B27" s="38"/>
      <c r="C27" s="38"/>
      <c r="D27" s="13"/>
      <c r="E27" s="44">
        <f t="shared" si="0"/>
        <v>0</v>
      </c>
      <c r="F27" s="57">
        <v>0.73</v>
      </c>
      <c r="G27" s="15"/>
      <c r="H27" s="16"/>
      <c r="I27" s="9">
        <f t="shared" si="1"/>
        <v>7.2309999999999999</v>
      </c>
      <c r="J27" s="9" t="e">
        <f t="shared" si="2"/>
        <v>#DIV/0!</v>
      </c>
      <c r="K27" s="44" t="s">
        <v>0</v>
      </c>
      <c r="L27" s="55" t="e">
        <f t="shared" si="3"/>
        <v>#DIV/0!</v>
      </c>
      <c r="M27" s="62" t="e">
        <f t="shared" si="4"/>
        <v>#DIV/0!</v>
      </c>
      <c r="N27" s="62" t="e">
        <f t="shared" si="5"/>
        <v>#DIV/0!</v>
      </c>
    </row>
    <row r="28" spans="1:14" x14ac:dyDescent="0.2">
      <c r="A28" s="37"/>
      <c r="B28" s="38"/>
      <c r="C28" s="38"/>
      <c r="D28" s="13"/>
      <c r="E28" s="44">
        <f t="shared" si="0"/>
        <v>0</v>
      </c>
      <c r="F28" s="57">
        <v>0.73</v>
      </c>
      <c r="G28" s="15"/>
      <c r="H28" s="16"/>
      <c r="I28" s="9">
        <f t="shared" si="1"/>
        <v>7.2309999999999999</v>
      </c>
      <c r="J28" s="9" t="e">
        <f t="shared" si="2"/>
        <v>#DIV/0!</v>
      </c>
      <c r="K28" s="44" t="s">
        <v>0</v>
      </c>
      <c r="L28" s="55" t="e">
        <f t="shared" si="3"/>
        <v>#DIV/0!</v>
      </c>
      <c r="M28" s="62" t="e">
        <f t="shared" si="4"/>
        <v>#DIV/0!</v>
      </c>
      <c r="N28" s="62" t="e">
        <f t="shared" si="5"/>
        <v>#DIV/0!</v>
      </c>
    </row>
    <row r="29" spans="1:14" x14ac:dyDescent="0.2">
      <c r="A29" s="37"/>
      <c r="B29" s="38"/>
      <c r="C29" s="38"/>
      <c r="D29" s="13"/>
      <c r="E29" s="44">
        <f t="shared" si="0"/>
        <v>0</v>
      </c>
      <c r="F29" s="57">
        <v>0.73</v>
      </c>
      <c r="G29" s="15"/>
      <c r="H29" s="16"/>
      <c r="I29" s="9">
        <f t="shared" si="1"/>
        <v>7.2309999999999999</v>
      </c>
      <c r="J29" s="9" t="e">
        <f t="shared" si="2"/>
        <v>#DIV/0!</v>
      </c>
      <c r="K29" s="44" t="s">
        <v>0</v>
      </c>
      <c r="L29" s="55" t="e">
        <f t="shared" si="3"/>
        <v>#DIV/0!</v>
      </c>
      <c r="M29" s="62" t="e">
        <f t="shared" si="4"/>
        <v>#DIV/0!</v>
      </c>
      <c r="N29" s="62" t="e">
        <f t="shared" si="5"/>
        <v>#DIV/0!</v>
      </c>
    </row>
    <row r="30" spans="1:14" x14ac:dyDescent="0.2">
      <c r="A30" s="37"/>
      <c r="B30" s="38"/>
      <c r="C30" s="38"/>
      <c r="D30" s="13"/>
      <c r="E30" s="44">
        <f t="shared" si="0"/>
        <v>0</v>
      </c>
      <c r="F30" s="57">
        <v>0.73</v>
      </c>
      <c r="G30" s="15"/>
      <c r="H30" s="16"/>
      <c r="I30" s="9">
        <f t="shared" si="1"/>
        <v>7.2309999999999999</v>
      </c>
      <c r="J30" s="9" t="e">
        <f t="shared" si="2"/>
        <v>#DIV/0!</v>
      </c>
      <c r="K30" s="44" t="s">
        <v>0</v>
      </c>
      <c r="L30" s="55" t="e">
        <f t="shared" si="3"/>
        <v>#DIV/0!</v>
      </c>
      <c r="M30" s="62" t="e">
        <f t="shared" si="4"/>
        <v>#DIV/0!</v>
      </c>
      <c r="N30" s="62" t="e">
        <f t="shared" si="5"/>
        <v>#DIV/0!</v>
      </c>
    </row>
    <row r="31" spans="1:14" x14ac:dyDescent="0.2">
      <c r="A31" s="37"/>
      <c r="B31" s="38"/>
      <c r="C31" s="38"/>
      <c r="D31" s="13"/>
      <c r="E31" s="44">
        <f t="shared" si="0"/>
        <v>0</v>
      </c>
      <c r="F31" s="57">
        <v>0.73</v>
      </c>
      <c r="G31" s="15"/>
      <c r="H31" s="16"/>
      <c r="I31" s="9">
        <f t="shared" si="1"/>
        <v>7.2309999999999999</v>
      </c>
      <c r="J31" s="9" t="e">
        <f t="shared" si="2"/>
        <v>#DIV/0!</v>
      </c>
      <c r="K31" s="44" t="s">
        <v>0</v>
      </c>
      <c r="L31" s="55" t="e">
        <f t="shared" si="3"/>
        <v>#DIV/0!</v>
      </c>
      <c r="M31" s="62" t="e">
        <f t="shared" si="4"/>
        <v>#DIV/0!</v>
      </c>
      <c r="N31" s="62" t="e">
        <f t="shared" si="5"/>
        <v>#DIV/0!</v>
      </c>
    </row>
    <row r="32" spans="1:14" x14ac:dyDescent="0.2">
      <c r="A32" s="37"/>
      <c r="B32" s="38"/>
      <c r="C32" s="38"/>
      <c r="D32" s="13"/>
      <c r="E32" s="44">
        <f t="shared" si="0"/>
        <v>0</v>
      </c>
      <c r="F32" s="57">
        <v>0.73</v>
      </c>
      <c r="G32" s="15"/>
      <c r="H32" s="16"/>
      <c r="I32" s="9">
        <f t="shared" si="1"/>
        <v>7.2309999999999999</v>
      </c>
      <c r="J32" s="9" t="e">
        <f t="shared" si="2"/>
        <v>#DIV/0!</v>
      </c>
      <c r="K32" s="44" t="s">
        <v>0</v>
      </c>
      <c r="L32" s="55" t="e">
        <f t="shared" si="3"/>
        <v>#DIV/0!</v>
      </c>
      <c r="M32" s="62" t="e">
        <f t="shared" si="4"/>
        <v>#DIV/0!</v>
      </c>
      <c r="N32" s="62" t="e">
        <f t="shared" si="5"/>
        <v>#DIV/0!</v>
      </c>
    </row>
    <row r="33" spans="1:14" x14ac:dyDescent="0.2">
      <c r="A33" s="37"/>
      <c r="B33" s="38"/>
      <c r="C33" s="38"/>
      <c r="D33" s="13"/>
      <c r="E33" s="44">
        <f t="shared" si="0"/>
        <v>0</v>
      </c>
      <c r="F33" s="57">
        <v>0.73</v>
      </c>
      <c r="G33" s="15"/>
      <c r="H33" s="16"/>
      <c r="I33" s="9">
        <f t="shared" si="1"/>
        <v>7.2309999999999999</v>
      </c>
      <c r="J33" s="9" t="e">
        <f t="shared" si="2"/>
        <v>#DIV/0!</v>
      </c>
      <c r="K33" s="44" t="s">
        <v>0</v>
      </c>
      <c r="L33" s="55" t="e">
        <f t="shared" si="3"/>
        <v>#DIV/0!</v>
      </c>
      <c r="M33" s="62" t="e">
        <f t="shared" si="4"/>
        <v>#DIV/0!</v>
      </c>
      <c r="N33" s="62" t="e">
        <f t="shared" si="5"/>
        <v>#DIV/0!</v>
      </c>
    </row>
    <row r="34" spans="1:14" x14ac:dyDescent="0.2">
      <c r="A34" s="37"/>
      <c r="B34" s="38"/>
      <c r="C34" s="38"/>
      <c r="D34" s="13"/>
      <c r="E34" s="44">
        <f t="shared" si="0"/>
        <v>0</v>
      </c>
      <c r="F34" s="57">
        <v>0.73</v>
      </c>
      <c r="G34" s="15"/>
      <c r="H34" s="16"/>
      <c r="I34" s="9">
        <f t="shared" si="1"/>
        <v>7.2309999999999999</v>
      </c>
      <c r="J34" s="9" t="e">
        <f t="shared" si="2"/>
        <v>#DIV/0!</v>
      </c>
      <c r="K34" s="44" t="s">
        <v>0</v>
      </c>
      <c r="L34" s="55" t="e">
        <f t="shared" si="3"/>
        <v>#DIV/0!</v>
      </c>
      <c r="M34" s="62" t="e">
        <f t="shared" si="4"/>
        <v>#DIV/0!</v>
      </c>
      <c r="N34" s="62" t="e">
        <f t="shared" si="5"/>
        <v>#DIV/0!</v>
      </c>
    </row>
    <row r="35" spans="1:14" x14ac:dyDescent="0.2">
      <c r="A35" s="37"/>
      <c r="B35" s="38"/>
      <c r="C35" s="38"/>
      <c r="D35" s="13"/>
      <c r="E35" s="44">
        <f t="shared" si="0"/>
        <v>0</v>
      </c>
      <c r="F35" s="57">
        <v>0.73</v>
      </c>
      <c r="G35" s="15"/>
      <c r="H35" s="16"/>
      <c r="I35" s="9">
        <f t="shared" si="1"/>
        <v>7.2309999999999999</v>
      </c>
      <c r="J35" s="9" t="e">
        <f t="shared" si="2"/>
        <v>#DIV/0!</v>
      </c>
      <c r="K35" s="44" t="s">
        <v>0</v>
      </c>
      <c r="L35" s="55" t="e">
        <f t="shared" si="3"/>
        <v>#DIV/0!</v>
      </c>
      <c r="M35" s="62" t="e">
        <f t="shared" si="4"/>
        <v>#DIV/0!</v>
      </c>
      <c r="N35" s="62" t="e">
        <f t="shared" si="5"/>
        <v>#DIV/0!</v>
      </c>
    </row>
    <row r="36" spans="1:14" x14ac:dyDescent="0.2">
      <c r="A36" s="37"/>
      <c r="B36" s="38"/>
      <c r="C36" s="38"/>
      <c r="D36" s="13"/>
      <c r="E36" s="44">
        <f t="shared" si="0"/>
        <v>0</v>
      </c>
      <c r="F36" s="57">
        <v>0.73</v>
      </c>
      <c r="G36" s="15"/>
      <c r="H36" s="16"/>
      <c r="I36" s="9">
        <f t="shared" si="1"/>
        <v>7.2309999999999999</v>
      </c>
      <c r="J36" s="9" t="e">
        <f t="shared" si="2"/>
        <v>#DIV/0!</v>
      </c>
      <c r="K36" s="44" t="s">
        <v>0</v>
      </c>
      <c r="L36" s="55" t="e">
        <f t="shared" si="3"/>
        <v>#DIV/0!</v>
      </c>
      <c r="M36" s="62" t="e">
        <f t="shared" si="4"/>
        <v>#DIV/0!</v>
      </c>
      <c r="N36" s="62" t="e">
        <f t="shared" si="5"/>
        <v>#DIV/0!</v>
      </c>
    </row>
    <row r="37" spans="1:14" x14ac:dyDescent="0.2">
      <c r="A37" s="37"/>
      <c r="B37" s="38"/>
      <c r="C37" s="38"/>
      <c r="D37" s="13"/>
      <c r="E37" s="44">
        <f t="shared" si="0"/>
        <v>0</v>
      </c>
      <c r="F37" s="57">
        <v>0.73</v>
      </c>
      <c r="G37" s="15"/>
      <c r="H37" s="16"/>
      <c r="I37" s="9">
        <f t="shared" si="1"/>
        <v>7.2309999999999999</v>
      </c>
      <c r="J37" s="9" t="e">
        <f t="shared" si="2"/>
        <v>#DIV/0!</v>
      </c>
      <c r="K37" s="44" t="s">
        <v>0</v>
      </c>
      <c r="L37" s="55" t="e">
        <f t="shared" si="3"/>
        <v>#DIV/0!</v>
      </c>
      <c r="M37" s="62" t="e">
        <f t="shared" si="4"/>
        <v>#DIV/0!</v>
      </c>
      <c r="N37" s="62" t="e">
        <f t="shared" si="5"/>
        <v>#DIV/0!</v>
      </c>
    </row>
    <row r="38" spans="1:14" x14ac:dyDescent="0.2">
      <c r="A38" s="37"/>
      <c r="B38" s="38"/>
      <c r="C38" s="38"/>
      <c r="D38" s="13"/>
      <c r="E38" s="44">
        <f t="shared" si="0"/>
        <v>0</v>
      </c>
      <c r="F38" s="57">
        <v>0.73</v>
      </c>
      <c r="G38" s="15"/>
      <c r="H38" s="16"/>
      <c r="I38" s="9">
        <f t="shared" si="1"/>
        <v>7.2309999999999999</v>
      </c>
      <c r="J38" s="9" t="e">
        <f t="shared" si="2"/>
        <v>#DIV/0!</v>
      </c>
      <c r="K38" s="44" t="s">
        <v>0</v>
      </c>
      <c r="L38" s="55" t="e">
        <f t="shared" si="3"/>
        <v>#DIV/0!</v>
      </c>
      <c r="M38" s="62" t="e">
        <f t="shared" si="4"/>
        <v>#DIV/0!</v>
      </c>
      <c r="N38" s="62" t="e">
        <f t="shared" si="5"/>
        <v>#DIV/0!</v>
      </c>
    </row>
    <row r="39" spans="1:14" x14ac:dyDescent="0.2">
      <c r="A39" s="37"/>
      <c r="B39" s="38"/>
      <c r="C39" s="38"/>
      <c r="D39" s="13"/>
      <c r="E39" s="44">
        <f t="shared" si="0"/>
        <v>0</v>
      </c>
      <c r="F39" s="57">
        <v>0.73</v>
      </c>
      <c r="G39" s="15"/>
      <c r="H39" s="16"/>
      <c r="I39" s="9">
        <f t="shared" si="1"/>
        <v>7.2309999999999999</v>
      </c>
      <c r="J39" s="9" t="e">
        <f t="shared" si="2"/>
        <v>#DIV/0!</v>
      </c>
      <c r="K39" s="44" t="s">
        <v>0</v>
      </c>
      <c r="L39" s="55" t="e">
        <f t="shared" si="3"/>
        <v>#DIV/0!</v>
      </c>
      <c r="M39" s="62" t="e">
        <f t="shared" si="4"/>
        <v>#DIV/0!</v>
      </c>
      <c r="N39" s="62" t="e">
        <f t="shared" si="5"/>
        <v>#DIV/0!</v>
      </c>
    </row>
    <row r="40" spans="1:14" x14ac:dyDescent="0.2">
      <c r="A40" s="37"/>
      <c r="B40" s="38"/>
      <c r="C40" s="38"/>
      <c r="D40" s="13"/>
      <c r="E40" s="44">
        <f t="shared" si="0"/>
        <v>0</v>
      </c>
      <c r="F40" s="57">
        <v>0.73</v>
      </c>
      <c r="G40" s="15"/>
      <c r="H40" s="16"/>
      <c r="I40" s="9">
        <f t="shared" si="1"/>
        <v>7.2309999999999999</v>
      </c>
      <c r="J40" s="9" t="e">
        <f t="shared" si="2"/>
        <v>#DIV/0!</v>
      </c>
      <c r="K40" s="44" t="s">
        <v>0</v>
      </c>
      <c r="L40" s="55" t="e">
        <f t="shared" si="3"/>
        <v>#DIV/0!</v>
      </c>
      <c r="M40" s="62" t="e">
        <f t="shared" si="4"/>
        <v>#DIV/0!</v>
      </c>
      <c r="N40" s="62" t="e">
        <f t="shared" si="5"/>
        <v>#DIV/0!</v>
      </c>
    </row>
    <row r="41" spans="1:14" x14ac:dyDescent="0.2">
      <c r="A41" s="37"/>
      <c r="B41" s="38"/>
      <c r="C41" s="38"/>
      <c r="D41" s="13"/>
      <c r="E41" s="44">
        <f t="shared" si="0"/>
        <v>0</v>
      </c>
      <c r="F41" s="57">
        <v>0.73</v>
      </c>
      <c r="G41" s="15"/>
      <c r="H41" s="16"/>
      <c r="I41" s="9">
        <f t="shared" si="1"/>
        <v>7.2309999999999999</v>
      </c>
      <c r="J41" s="9" t="e">
        <f t="shared" si="2"/>
        <v>#DIV/0!</v>
      </c>
      <c r="K41" s="44" t="s">
        <v>0</v>
      </c>
      <c r="L41" s="55" t="e">
        <f t="shared" si="3"/>
        <v>#DIV/0!</v>
      </c>
      <c r="M41" s="62" t="e">
        <f t="shared" si="4"/>
        <v>#DIV/0!</v>
      </c>
      <c r="N41" s="62" t="e">
        <f t="shared" si="5"/>
        <v>#DIV/0!</v>
      </c>
    </row>
    <row r="42" spans="1:14" x14ac:dyDescent="0.2">
      <c r="A42" s="37"/>
      <c r="B42" s="38"/>
      <c r="C42" s="38"/>
      <c r="D42" s="13"/>
      <c r="E42" s="44">
        <f t="shared" si="0"/>
        <v>0</v>
      </c>
      <c r="F42" s="57">
        <v>0.73</v>
      </c>
      <c r="G42" s="15"/>
      <c r="H42" s="16"/>
      <c r="I42" s="9">
        <f t="shared" si="1"/>
        <v>7.2309999999999999</v>
      </c>
      <c r="J42" s="9" t="e">
        <f t="shared" si="2"/>
        <v>#DIV/0!</v>
      </c>
      <c r="K42" s="44" t="s">
        <v>0</v>
      </c>
      <c r="L42" s="55" t="e">
        <f t="shared" si="3"/>
        <v>#DIV/0!</v>
      </c>
      <c r="M42" s="62" t="e">
        <f t="shared" si="4"/>
        <v>#DIV/0!</v>
      </c>
      <c r="N42" s="62" t="e">
        <f t="shared" si="5"/>
        <v>#DIV/0!</v>
      </c>
    </row>
    <row r="43" spans="1:14" x14ac:dyDescent="0.2">
      <c r="A43" s="37"/>
      <c r="B43" s="38"/>
      <c r="C43" s="38"/>
      <c r="D43" s="13"/>
      <c r="E43" s="44">
        <f t="shared" si="0"/>
        <v>0</v>
      </c>
      <c r="F43" s="57">
        <v>0.73</v>
      </c>
      <c r="G43" s="15"/>
      <c r="H43" s="16"/>
      <c r="I43" s="9">
        <f t="shared" si="1"/>
        <v>7.2309999999999999</v>
      </c>
      <c r="J43" s="9" t="e">
        <f t="shared" si="2"/>
        <v>#DIV/0!</v>
      </c>
      <c r="K43" s="44" t="s">
        <v>0</v>
      </c>
      <c r="L43" s="55" t="e">
        <f t="shared" si="3"/>
        <v>#DIV/0!</v>
      </c>
      <c r="M43" s="62" t="e">
        <f t="shared" si="4"/>
        <v>#DIV/0!</v>
      </c>
      <c r="N43" s="62" t="e">
        <f t="shared" si="5"/>
        <v>#DIV/0!</v>
      </c>
    </row>
    <row r="44" spans="1:14" x14ac:dyDescent="0.2">
      <c r="A44" s="37"/>
      <c r="B44" s="38"/>
      <c r="C44" s="38"/>
      <c r="D44" s="13"/>
      <c r="E44" s="44">
        <f t="shared" si="0"/>
        <v>0</v>
      </c>
      <c r="F44" s="57">
        <v>0.73</v>
      </c>
      <c r="G44" s="15"/>
      <c r="H44" s="16"/>
      <c r="I44" s="9">
        <f t="shared" si="1"/>
        <v>7.2309999999999999</v>
      </c>
      <c r="J44" s="9" t="e">
        <f t="shared" si="2"/>
        <v>#DIV/0!</v>
      </c>
      <c r="K44" s="44" t="s">
        <v>0</v>
      </c>
      <c r="L44" s="55" t="e">
        <f t="shared" si="3"/>
        <v>#DIV/0!</v>
      </c>
      <c r="M44" s="62" t="e">
        <f t="shared" si="4"/>
        <v>#DIV/0!</v>
      </c>
      <c r="N44" s="62" t="e">
        <f t="shared" si="5"/>
        <v>#DIV/0!</v>
      </c>
    </row>
    <row r="45" spans="1:14" x14ac:dyDescent="0.2">
      <c r="A45" s="37"/>
      <c r="B45" s="38"/>
      <c r="C45" s="38"/>
      <c r="D45" s="13"/>
      <c r="E45" s="44">
        <f t="shared" si="0"/>
        <v>0</v>
      </c>
      <c r="F45" s="57">
        <v>0.73</v>
      </c>
      <c r="G45" s="15"/>
      <c r="H45" s="16"/>
      <c r="I45" s="9">
        <f t="shared" si="1"/>
        <v>7.2309999999999999</v>
      </c>
      <c r="J45" s="9" t="e">
        <f t="shared" si="2"/>
        <v>#DIV/0!</v>
      </c>
      <c r="K45" s="44" t="s">
        <v>0</v>
      </c>
      <c r="L45" s="55" t="e">
        <f t="shared" si="3"/>
        <v>#DIV/0!</v>
      </c>
      <c r="M45" s="62" t="e">
        <f t="shared" si="4"/>
        <v>#DIV/0!</v>
      </c>
      <c r="N45" s="62" t="e">
        <f t="shared" si="5"/>
        <v>#DIV/0!</v>
      </c>
    </row>
    <row r="46" spans="1:14" x14ac:dyDescent="0.2">
      <c r="A46" s="37"/>
      <c r="B46" s="38"/>
      <c r="C46" s="38"/>
      <c r="D46" s="13"/>
      <c r="E46" s="44">
        <f t="shared" si="0"/>
        <v>0</v>
      </c>
      <c r="F46" s="57">
        <v>0.73</v>
      </c>
      <c r="G46" s="15"/>
      <c r="H46" s="16"/>
      <c r="I46" s="9">
        <f t="shared" si="1"/>
        <v>7.2309999999999999</v>
      </c>
      <c r="J46" s="9" t="e">
        <f t="shared" si="2"/>
        <v>#DIV/0!</v>
      </c>
      <c r="K46" s="44" t="s">
        <v>0</v>
      </c>
      <c r="L46" s="55" t="e">
        <f t="shared" si="3"/>
        <v>#DIV/0!</v>
      </c>
      <c r="M46" s="62" t="e">
        <f t="shared" si="4"/>
        <v>#DIV/0!</v>
      </c>
      <c r="N46" s="62" t="e">
        <f t="shared" si="5"/>
        <v>#DIV/0!</v>
      </c>
    </row>
    <row r="47" spans="1:14" x14ac:dyDescent="0.2">
      <c r="A47" s="37"/>
      <c r="B47" s="38"/>
      <c r="C47" s="38"/>
      <c r="D47" s="13"/>
      <c r="E47" s="44">
        <f t="shared" si="0"/>
        <v>0</v>
      </c>
      <c r="F47" s="57">
        <v>0.73</v>
      </c>
      <c r="G47" s="15"/>
      <c r="H47" s="16"/>
      <c r="I47" s="9">
        <f t="shared" si="1"/>
        <v>7.2309999999999999</v>
      </c>
      <c r="J47" s="9" t="e">
        <f t="shared" si="2"/>
        <v>#DIV/0!</v>
      </c>
      <c r="K47" s="44" t="s">
        <v>0</v>
      </c>
      <c r="L47" s="55" t="e">
        <f t="shared" si="3"/>
        <v>#DIV/0!</v>
      </c>
      <c r="M47" s="62" t="e">
        <f t="shared" si="4"/>
        <v>#DIV/0!</v>
      </c>
      <c r="N47" s="62" t="e">
        <f t="shared" si="5"/>
        <v>#DIV/0!</v>
      </c>
    </row>
    <row r="48" spans="1:14" x14ac:dyDescent="0.2">
      <c r="A48" s="37"/>
      <c r="B48" s="38"/>
      <c r="C48" s="38"/>
      <c r="D48" s="13"/>
      <c r="E48" s="44">
        <f t="shared" si="0"/>
        <v>0</v>
      </c>
      <c r="F48" s="57">
        <v>0.73</v>
      </c>
      <c r="G48" s="15"/>
      <c r="H48" s="16"/>
      <c r="I48" s="9">
        <f t="shared" si="1"/>
        <v>7.2309999999999999</v>
      </c>
      <c r="J48" s="9" t="e">
        <f t="shared" si="2"/>
        <v>#DIV/0!</v>
      </c>
      <c r="K48" s="44" t="s">
        <v>0</v>
      </c>
      <c r="L48" s="55" t="e">
        <f t="shared" si="3"/>
        <v>#DIV/0!</v>
      </c>
      <c r="M48" s="62" t="e">
        <f t="shared" si="4"/>
        <v>#DIV/0!</v>
      </c>
      <c r="N48" s="62" t="e">
        <f t="shared" si="5"/>
        <v>#DIV/0!</v>
      </c>
    </row>
    <row r="49" spans="1:14" x14ac:dyDescent="0.2">
      <c r="A49" s="37"/>
      <c r="B49" s="38"/>
      <c r="C49" s="38"/>
      <c r="D49" s="13"/>
      <c r="E49" s="44">
        <f t="shared" si="0"/>
        <v>0</v>
      </c>
      <c r="F49" s="57">
        <v>0.73</v>
      </c>
      <c r="G49" s="15"/>
      <c r="H49" s="16"/>
      <c r="I49" s="9">
        <f t="shared" si="1"/>
        <v>7.2309999999999999</v>
      </c>
      <c r="J49" s="9" t="e">
        <f t="shared" si="2"/>
        <v>#DIV/0!</v>
      </c>
      <c r="K49" s="44" t="s">
        <v>0</v>
      </c>
      <c r="L49" s="55" t="e">
        <f t="shared" si="3"/>
        <v>#DIV/0!</v>
      </c>
      <c r="M49" s="62" t="e">
        <f t="shared" si="4"/>
        <v>#DIV/0!</v>
      </c>
      <c r="N49" s="62" t="e">
        <f t="shared" si="5"/>
        <v>#DIV/0!</v>
      </c>
    </row>
    <row r="50" spans="1:14" x14ac:dyDescent="0.2">
      <c r="A50" s="37"/>
      <c r="B50" s="38"/>
      <c r="C50" s="38"/>
      <c r="D50" s="13"/>
      <c r="E50" s="44">
        <f t="shared" si="0"/>
        <v>0</v>
      </c>
      <c r="F50" s="57">
        <v>0.73</v>
      </c>
      <c r="G50" s="15"/>
      <c r="H50" s="16"/>
      <c r="I50" s="9">
        <f t="shared" si="1"/>
        <v>7.2309999999999999</v>
      </c>
      <c r="J50" s="9" t="e">
        <f t="shared" si="2"/>
        <v>#DIV/0!</v>
      </c>
      <c r="K50" s="44" t="s">
        <v>0</v>
      </c>
      <c r="L50" s="55" t="e">
        <f t="shared" si="3"/>
        <v>#DIV/0!</v>
      </c>
      <c r="M50" s="62" t="e">
        <f t="shared" si="4"/>
        <v>#DIV/0!</v>
      </c>
      <c r="N50" s="62" t="e">
        <f t="shared" si="5"/>
        <v>#DIV/0!</v>
      </c>
    </row>
    <row r="51" spans="1:14" x14ac:dyDescent="0.2">
      <c r="A51" s="37"/>
      <c r="B51" s="38"/>
      <c r="C51" s="38"/>
      <c r="D51" s="13"/>
      <c r="E51" s="44">
        <f t="shared" si="0"/>
        <v>0</v>
      </c>
      <c r="F51" s="57">
        <v>0.73</v>
      </c>
      <c r="G51" s="15"/>
      <c r="H51" s="16"/>
      <c r="I51" s="9">
        <f t="shared" si="1"/>
        <v>7.2309999999999999</v>
      </c>
      <c r="J51" s="9" t="e">
        <f t="shared" si="2"/>
        <v>#DIV/0!</v>
      </c>
      <c r="K51" s="44" t="s">
        <v>0</v>
      </c>
      <c r="L51" s="55" t="e">
        <f t="shared" si="3"/>
        <v>#DIV/0!</v>
      </c>
      <c r="M51" s="62" t="e">
        <f t="shared" si="4"/>
        <v>#DIV/0!</v>
      </c>
      <c r="N51" s="62" t="e">
        <f t="shared" si="5"/>
        <v>#DIV/0!</v>
      </c>
    </row>
    <row r="52" spans="1:14" x14ac:dyDescent="0.2">
      <c r="A52" s="37"/>
      <c r="B52" s="38"/>
      <c r="C52" s="38"/>
      <c r="D52" s="13"/>
      <c r="E52" s="44">
        <f t="shared" si="0"/>
        <v>0</v>
      </c>
      <c r="F52" s="57">
        <v>0.73</v>
      </c>
      <c r="G52" s="15"/>
      <c r="H52" s="16"/>
      <c r="I52" s="9">
        <f t="shared" si="1"/>
        <v>7.2309999999999999</v>
      </c>
      <c r="J52" s="9" t="e">
        <f t="shared" si="2"/>
        <v>#DIV/0!</v>
      </c>
      <c r="K52" s="44" t="s">
        <v>0</v>
      </c>
      <c r="L52" s="55" t="e">
        <f t="shared" si="3"/>
        <v>#DIV/0!</v>
      </c>
      <c r="M52" s="62" t="e">
        <f t="shared" si="4"/>
        <v>#DIV/0!</v>
      </c>
      <c r="N52" s="62" t="e">
        <f t="shared" si="5"/>
        <v>#DIV/0!</v>
      </c>
    </row>
    <row r="53" spans="1:14" x14ac:dyDescent="0.2">
      <c r="A53" s="37"/>
      <c r="B53" s="38"/>
      <c r="C53" s="38"/>
      <c r="D53" s="13"/>
      <c r="E53" s="44">
        <f t="shared" si="0"/>
        <v>0</v>
      </c>
      <c r="F53" s="57">
        <v>0.73</v>
      </c>
      <c r="G53" s="15"/>
      <c r="H53" s="16"/>
      <c r="I53" s="9">
        <f t="shared" si="1"/>
        <v>7.2309999999999999</v>
      </c>
      <c r="J53" s="9" t="e">
        <f t="shared" si="2"/>
        <v>#DIV/0!</v>
      </c>
      <c r="K53" s="44" t="s">
        <v>0</v>
      </c>
      <c r="L53" s="55" t="e">
        <f t="shared" si="3"/>
        <v>#DIV/0!</v>
      </c>
      <c r="M53" s="62" t="e">
        <f t="shared" si="4"/>
        <v>#DIV/0!</v>
      </c>
      <c r="N53" s="62" t="e">
        <f t="shared" si="5"/>
        <v>#DIV/0!</v>
      </c>
    </row>
    <row r="54" spans="1:14" x14ac:dyDescent="0.2">
      <c r="A54" s="37"/>
      <c r="B54" s="38"/>
      <c r="C54" s="38"/>
      <c r="D54" s="13"/>
      <c r="E54" s="44">
        <f t="shared" si="0"/>
        <v>0</v>
      </c>
      <c r="F54" s="57">
        <v>0.73</v>
      </c>
      <c r="G54" s="15"/>
      <c r="H54" s="16"/>
      <c r="I54" s="9">
        <f t="shared" si="1"/>
        <v>7.2309999999999999</v>
      </c>
      <c r="J54" s="9" t="e">
        <f t="shared" si="2"/>
        <v>#DIV/0!</v>
      </c>
      <c r="K54" s="44" t="s">
        <v>0</v>
      </c>
      <c r="L54" s="55" t="e">
        <f t="shared" si="3"/>
        <v>#DIV/0!</v>
      </c>
      <c r="M54" s="62" t="e">
        <f t="shared" si="4"/>
        <v>#DIV/0!</v>
      </c>
      <c r="N54" s="62" t="e">
        <f t="shared" si="5"/>
        <v>#DIV/0!</v>
      </c>
    </row>
    <row r="55" spans="1:14" x14ac:dyDescent="0.2">
      <c r="A55" s="37"/>
      <c r="B55" s="38"/>
      <c r="C55" s="38"/>
      <c r="D55" s="13"/>
      <c r="E55" s="44">
        <f t="shared" si="0"/>
        <v>0</v>
      </c>
      <c r="F55" s="57">
        <v>0.73</v>
      </c>
      <c r="G55" s="15"/>
      <c r="H55" s="16"/>
      <c r="I55" s="9">
        <f t="shared" si="1"/>
        <v>7.2309999999999999</v>
      </c>
      <c r="J55" s="9" t="e">
        <f t="shared" si="2"/>
        <v>#DIV/0!</v>
      </c>
      <c r="K55" s="44" t="s">
        <v>0</v>
      </c>
      <c r="L55" s="55" t="e">
        <f t="shared" si="3"/>
        <v>#DIV/0!</v>
      </c>
      <c r="M55" s="62" t="e">
        <f t="shared" si="4"/>
        <v>#DIV/0!</v>
      </c>
      <c r="N55" s="62" t="e">
        <f t="shared" si="5"/>
        <v>#DIV/0!</v>
      </c>
    </row>
    <row r="56" spans="1:14" x14ac:dyDescent="0.2">
      <c r="A56" s="37"/>
      <c r="B56" s="38"/>
      <c r="C56" s="38"/>
      <c r="D56" s="13"/>
      <c r="E56" s="44">
        <f t="shared" si="0"/>
        <v>0</v>
      </c>
      <c r="F56" s="57">
        <v>0.73</v>
      </c>
      <c r="G56" s="15"/>
      <c r="H56" s="16"/>
      <c r="I56" s="9">
        <f t="shared" si="1"/>
        <v>7.2309999999999999</v>
      </c>
      <c r="J56" s="9" t="e">
        <f t="shared" si="2"/>
        <v>#DIV/0!</v>
      </c>
      <c r="K56" s="44" t="s">
        <v>0</v>
      </c>
      <c r="L56" s="55" t="e">
        <f t="shared" si="3"/>
        <v>#DIV/0!</v>
      </c>
      <c r="M56" s="62" t="e">
        <f t="shared" si="4"/>
        <v>#DIV/0!</v>
      </c>
      <c r="N56" s="62" t="e">
        <f t="shared" si="5"/>
        <v>#DIV/0!</v>
      </c>
    </row>
    <row r="57" spans="1:14" x14ac:dyDescent="0.2">
      <c r="A57" s="37"/>
      <c r="B57" s="38"/>
      <c r="C57" s="38"/>
      <c r="D57" s="13"/>
      <c r="E57" s="44">
        <f t="shared" ref="E57:E73" si="6">D57*0.73</f>
        <v>0</v>
      </c>
      <c r="F57" s="57">
        <v>0.73</v>
      </c>
      <c r="G57" s="15"/>
      <c r="H57" s="16"/>
      <c r="I57" s="9">
        <f t="shared" ref="I57:I73" si="7">(7.231+(0.437*E57)+(3.877*H57)-(18.746*G57))</f>
        <v>7.2309999999999999</v>
      </c>
      <c r="J57" s="9" t="e">
        <f t="shared" ref="J57:J73" si="8">(I57/E57)*100</f>
        <v>#DIV/0!</v>
      </c>
      <c r="K57" s="44" t="s">
        <v>0</v>
      </c>
      <c r="L57" s="55" t="e">
        <f t="shared" ref="L57:L73" si="9">IF(AND(E57&gt;159.99,E57&lt;220.01,G57&gt;0.39,G57&lt;0.81,H57&gt;6.49,H57&lt;10.01,J57&gt;52.49,K57="N"),"Y","N")</f>
        <v>#DIV/0!</v>
      </c>
      <c r="M57" s="62" t="e">
        <f t="shared" ref="M57:M73" si="10">IF(AND(E57&gt;159.99,E57&lt;235.01,G57&gt;0.09,G57&lt;1.21,H57&gt;4.99,H57&lt;14.01,J57&gt;47.99,K57="N",L57="N"),"Y","N")</f>
        <v>#DIV/0!</v>
      </c>
      <c r="N57" s="62" t="e">
        <f t="shared" ref="N57:N73" si="11">IF(AND(E57&gt;159.99,E57&lt;235.01,G57&gt;0.09,G57&lt;1.21,H57&gt;4.99,H57&lt;14.01,J57&gt;46.99,K57="N", L57="N",M57="N"),"Y","N")</f>
        <v>#DIV/0!</v>
      </c>
    </row>
    <row r="58" spans="1:14" x14ac:dyDescent="0.2">
      <c r="A58" s="37"/>
      <c r="B58" s="38"/>
      <c r="C58" s="38"/>
      <c r="D58" s="13"/>
      <c r="E58" s="44">
        <f t="shared" si="6"/>
        <v>0</v>
      </c>
      <c r="F58" s="57">
        <v>0.73</v>
      </c>
      <c r="G58" s="15"/>
      <c r="H58" s="16"/>
      <c r="I58" s="9">
        <f t="shared" si="7"/>
        <v>7.2309999999999999</v>
      </c>
      <c r="J58" s="9" t="e">
        <f t="shared" si="8"/>
        <v>#DIV/0!</v>
      </c>
      <c r="K58" s="44" t="s">
        <v>0</v>
      </c>
      <c r="L58" s="55" t="e">
        <f t="shared" si="9"/>
        <v>#DIV/0!</v>
      </c>
      <c r="M58" s="62" t="e">
        <f t="shared" si="10"/>
        <v>#DIV/0!</v>
      </c>
      <c r="N58" s="62" t="e">
        <f t="shared" si="11"/>
        <v>#DIV/0!</v>
      </c>
    </row>
    <row r="59" spans="1:14" x14ac:dyDescent="0.2">
      <c r="A59" s="37"/>
      <c r="B59" s="38"/>
      <c r="C59" s="38"/>
      <c r="D59" s="13"/>
      <c r="E59" s="44">
        <f t="shared" si="6"/>
        <v>0</v>
      </c>
      <c r="F59" s="57">
        <v>0.73</v>
      </c>
      <c r="G59" s="15"/>
      <c r="H59" s="16"/>
      <c r="I59" s="9">
        <f t="shared" si="7"/>
        <v>7.2309999999999999</v>
      </c>
      <c r="J59" s="9" t="e">
        <f t="shared" si="8"/>
        <v>#DIV/0!</v>
      </c>
      <c r="K59" s="44" t="s">
        <v>0</v>
      </c>
      <c r="L59" s="55" t="e">
        <f t="shared" si="9"/>
        <v>#DIV/0!</v>
      </c>
      <c r="M59" s="62" t="e">
        <f t="shared" si="10"/>
        <v>#DIV/0!</v>
      </c>
      <c r="N59" s="62" t="e">
        <f t="shared" si="11"/>
        <v>#DIV/0!</v>
      </c>
    </row>
    <row r="60" spans="1:14" x14ac:dyDescent="0.2">
      <c r="A60" s="37"/>
      <c r="B60" s="38"/>
      <c r="C60" s="38"/>
      <c r="D60" s="13"/>
      <c r="E60" s="44">
        <f t="shared" si="6"/>
        <v>0</v>
      </c>
      <c r="F60" s="57">
        <v>0.73</v>
      </c>
      <c r="G60" s="15"/>
      <c r="H60" s="16"/>
      <c r="I60" s="9">
        <f t="shared" si="7"/>
        <v>7.2309999999999999</v>
      </c>
      <c r="J60" s="9" t="e">
        <f t="shared" si="8"/>
        <v>#DIV/0!</v>
      </c>
      <c r="K60" s="44" t="s">
        <v>0</v>
      </c>
      <c r="L60" s="55" t="e">
        <f t="shared" si="9"/>
        <v>#DIV/0!</v>
      </c>
      <c r="M60" s="62" t="e">
        <f t="shared" si="10"/>
        <v>#DIV/0!</v>
      </c>
      <c r="N60" s="62" t="e">
        <f t="shared" si="11"/>
        <v>#DIV/0!</v>
      </c>
    </row>
    <row r="61" spans="1:14" x14ac:dyDescent="0.2">
      <c r="A61" s="37"/>
      <c r="B61" s="38"/>
      <c r="C61" s="38"/>
      <c r="D61" s="13"/>
      <c r="E61" s="44">
        <f t="shared" si="6"/>
        <v>0</v>
      </c>
      <c r="F61" s="57">
        <v>0.73</v>
      </c>
      <c r="G61" s="15"/>
      <c r="H61" s="16"/>
      <c r="I61" s="9">
        <f t="shared" si="7"/>
        <v>7.2309999999999999</v>
      </c>
      <c r="J61" s="9" t="e">
        <f t="shared" si="8"/>
        <v>#DIV/0!</v>
      </c>
      <c r="K61" s="44" t="s">
        <v>0</v>
      </c>
      <c r="L61" s="55" t="e">
        <f t="shared" si="9"/>
        <v>#DIV/0!</v>
      </c>
      <c r="M61" s="62" t="e">
        <f t="shared" si="10"/>
        <v>#DIV/0!</v>
      </c>
      <c r="N61" s="62" t="e">
        <f t="shared" si="11"/>
        <v>#DIV/0!</v>
      </c>
    </row>
    <row r="62" spans="1:14" x14ac:dyDescent="0.2">
      <c r="A62" s="37"/>
      <c r="B62" s="38"/>
      <c r="C62" s="38"/>
      <c r="D62" s="13"/>
      <c r="E62" s="44">
        <f t="shared" si="6"/>
        <v>0</v>
      </c>
      <c r="F62" s="57">
        <v>0.73</v>
      </c>
      <c r="G62" s="15"/>
      <c r="H62" s="16"/>
      <c r="I62" s="9">
        <f t="shared" si="7"/>
        <v>7.2309999999999999</v>
      </c>
      <c r="J62" s="9" t="e">
        <f t="shared" si="8"/>
        <v>#DIV/0!</v>
      </c>
      <c r="K62" s="44" t="s">
        <v>0</v>
      </c>
      <c r="L62" s="55" t="e">
        <f t="shared" si="9"/>
        <v>#DIV/0!</v>
      </c>
      <c r="M62" s="62" t="e">
        <f t="shared" si="10"/>
        <v>#DIV/0!</v>
      </c>
      <c r="N62" s="62" t="e">
        <f t="shared" si="11"/>
        <v>#DIV/0!</v>
      </c>
    </row>
    <row r="63" spans="1:14" s="12" customFormat="1" x14ac:dyDescent="0.2">
      <c r="A63" s="37"/>
      <c r="B63" s="38"/>
      <c r="C63" s="38"/>
      <c r="D63" s="13"/>
      <c r="E63" s="44">
        <f t="shared" si="6"/>
        <v>0</v>
      </c>
      <c r="F63" s="57">
        <v>0.73</v>
      </c>
      <c r="G63" s="15"/>
      <c r="H63" s="16"/>
      <c r="I63" s="9">
        <f t="shared" si="7"/>
        <v>7.2309999999999999</v>
      </c>
      <c r="J63" s="9" t="e">
        <f t="shared" si="8"/>
        <v>#DIV/0!</v>
      </c>
      <c r="K63" s="44" t="s">
        <v>0</v>
      </c>
      <c r="L63" s="55" t="e">
        <f t="shared" si="9"/>
        <v>#DIV/0!</v>
      </c>
      <c r="M63" s="62" t="e">
        <f t="shared" si="10"/>
        <v>#DIV/0!</v>
      </c>
      <c r="N63" s="62" t="e">
        <f t="shared" si="11"/>
        <v>#DIV/0!</v>
      </c>
    </row>
    <row r="64" spans="1:14" x14ac:dyDescent="0.2">
      <c r="A64" s="37"/>
      <c r="B64" s="38"/>
      <c r="C64" s="38"/>
      <c r="D64" s="13"/>
      <c r="E64" s="44">
        <f t="shared" si="6"/>
        <v>0</v>
      </c>
      <c r="F64" s="57">
        <v>0.73</v>
      </c>
      <c r="G64" s="15"/>
      <c r="H64" s="16"/>
      <c r="I64" s="9">
        <f t="shared" si="7"/>
        <v>7.2309999999999999</v>
      </c>
      <c r="J64" s="9" t="e">
        <f t="shared" si="8"/>
        <v>#DIV/0!</v>
      </c>
      <c r="K64" s="44" t="s">
        <v>0</v>
      </c>
      <c r="L64" s="55" t="e">
        <f t="shared" si="9"/>
        <v>#DIV/0!</v>
      </c>
      <c r="M64" s="62" t="e">
        <f t="shared" si="10"/>
        <v>#DIV/0!</v>
      </c>
      <c r="N64" s="62" t="e">
        <f t="shared" si="11"/>
        <v>#DIV/0!</v>
      </c>
    </row>
    <row r="65" spans="1:14" s="12" customFormat="1" x14ac:dyDescent="0.2">
      <c r="A65" s="37"/>
      <c r="B65" s="38"/>
      <c r="C65" s="38"/>
      <c r="D65" s="13"/>
      <c r="E65" s="44">
        <f t="shared" si="6"/>
        <v>0</v>
      </c>
      <c r="F65" s="57">
        <v>0.73</v>
      </c>
      <c r="G65" s="15"/>
      <c r="H65" s="16"/>
      <c r="I65" s="9">
        <f t="shared" si="7"/>
        <v>7.2309999999999999</v>
      </c>
      <c r="J65" s="9" t="e">
        <f t="shared" si="8"/>
        <v>#DIV/0!</v>
      </c>
      <c r="K65" s="44" t="s">
        <v>0</v>
      </c>
      <c r="L65" s="55" t="e">
        <f t="shared" si="9"/>
        <v>#DIV/0!</v>
      </c>
      <c r="M65" s="62" t="e">
        <f t="shared" si="10"/>
        <v>#DIV/0!</v>
      </c>
      <c r="N65" s="62" t="e">
        <f t="shared" si="11"/>
        <v>#DIV/0!</v>
      </c>
    </row>
    <row r="66" spans="1:14" x14ac:dyDescent="0.2">
      <c r="A66" s="37"/>
      <c r="B66" s="38"/>
      <c r="C66" s="38"/>
      <c r="D66" s="13"/>
      <c r="E66" s="44">
        <f t="shared" si="6"/>
        <v>0</v>
      </c>
      <c r="F66" s="57">
        <v>0.73</v>
      </c>
      <c r="G66" s="15"/>
      <c r="H66" s="16"/>
      <c r="I66" s="9">
        <f t="shared" si="7"/>
        <v>7.2309999999999999</v>
      </c>
      <c r="J66" s="9" t="e">
        <f t="shared" si="8"/>
        <v>#DIV/0!</v>
      </c>
      <c r="K66" s="44" t="s">
        <v>0</v>
      </c>
      <c r="L66" s="55" t="e">
        <f t="shared" si="9"/>
        <v>#DIV/0!</v>
      </c>
      <c r="M66" s="62" t="e">
        <f t="shared" si="10"/>
        <v>#DIV/0!</v>
      </c>
      <c r="N66" s="62" t="e">
        <f t="shared" si="11"/>
        <v>#DIV/0!</v>
      </c>
    </row>
    <row r="67" spans="1:14" x14ac:dyDescent="0.2">
      <c r="A67" s="37"/>
      <c r="B67" s="38"/>
      <c r="C67" s="38"/>
      <c r="D67" s="13"/>
      <c r="E67" s="44">
        <f t="shared" si="6"/>
        <v>0</v>
      </c>
      <c r="F67" s="57">
        <v>0.73</v>
      </c>
      <c r="G67" s="15"/>
      <c r="H67" s="16"/>
      <c r="I67" s="9">
        <f t="shared" si="7"/>
        <v>7.2309999999999999</v>
      </c>
      <c r="J67" s="9" t="e">
        <f t="shared" si="8"/>
        <v>#DIV/0!</v>
      </c>
      <c r="K67" s="44" t="s">
        <v>0</v>
      </c>
      <c r="L67" s="55" t="e">
        <f t="shared" si="9"/>
        <v>#DIV/0!</v>
      </c>
      <c r="M67" s="62" t="e">
        <f t="shared" si="10"/>
        <v>#DIV/0!</v>
      </c>
      <c r="N67" s="62" t="e">
        <f t="shared" si="11"/>
        <v>#DIV/0!</v>
      </c>
    </row>
    <row r="68" spans="1:14" x14ac:dyDescent="0.2">
      <c r="A68" s="37"/>
      <c r="B68" s="38"/>
      <c r="C68" s="38"/>
      <c r="D68" s="13"/>
      <c r="E68" s="44">
        <f t="shared" si="6"/>
        <v>0</v>
      </c>
      <c r="F68" s="57">
        <v>0.73</v>
      </c>
      <c r="G68" s="15"/>
      <c r="H68" s="16"/>
      <c r="I68" s="9">
        <f t="shared" si="7"/>
        <v>7.2309999999999999</v>
      </c>
      <c r="J68" s="9" t="e">
        <f t="shared" si="8"/>
        <v>#DIV/0!</v>
      </c>
      <c r="K68" s="44" t="s">
        <v>0</v>
      </c>
      <c r="L68" s="55" t="e">
        <f t="shared" si="9"/>
        <v>#DIV/0!</v>
      </c>
      <c r="M68" s="62" t="e">
        <f t="shared" si="10"/>
        <v>#DIV/0!</v>
      </c>
      <c r="N68" s="62" t="e">
        <f t="shared" si="11"/>
        <v>#DIV/0!</v>
      </c>
    </row>
    <row r="69" spans="1:14" x14ac:dyDescent="0.2">
      <c r="A69" s="37"/>
      <c r="B69" s="38"/>
      <c r="C69" s="38"/>
      <c r="D69" s="13"/>
      <c r="E69" s="44">
        <f t="shared" si="6"/>
        <v>0</v>
      </c>
      <c r="F69" s="57">
        <v>0.73</v>
      </c>
      <c r="G69" s="15"/>
      <c r="H69" s="16"/>
      <c r="I69" s="9">
        <f t="shared" si="7"/>
        <v>7.2309999999999999</v>
      </c>
      <c r="J69" s="9" t="e">
        <f t="shared" si="8"/>
        <v>#DIV/0!</v>
      </c>
      <c r="K69" s="44" t="s">
        <v>0</v>
      </c>
      <c r="L69" s="55" t="e">
        <f t="shared" si="9"/>
        <v>#DIV/0!</v>
      </c>
      <c r="M69" s="62" t="e">
        <f t="shared" si="10"/>
        <v>#DIV/0!</v>
      </c>
      <c r="N69" s="62" t="e">
        <f t="shared" si="11"/>
        <v>#DIV/0!</v>
      </c>
    </row>
    <row r="70" spans="1:14" x14ac:dyDescent="0.2">
      <c r="A70" s="37"/>
      <c r="B70" s="38"/>
      <c r="C70" s="38"/>
      <c r="D70" s="13"/>
      <c r="E70" s="44">
        <f t="shared" si="6"/>
        <v>0</v>
      </c>
      <c r="F70" s="57">
        <v>0.73</v>
      </c>
      <c r="G70" s="15"/>
      <c r="H70" s="16"/>
      <c r="I70" s="9">
        <f t="shared" si="7"/>
        <v>7.2309999999999999</v>
      </c>
      <c r="J70" s="9" t="e">
        <f t="shared" si="8"/>
        <v>#DIV/0!</v>
      </c>
      <c r="K70" s="44" t="s">
        <v>0</v>
      </c>
      <c r="L70" s="55" t="e">
        <f t="shared" si="9"/>
        <v>#DIV/0!</v>
      </c>
      <c r="M70" s="62" t="e">
        <f t="shared" si="10"/>
        <v>#DIV/0!</v>
      </c>
      <c r="N70" s="62" t="e">
        <f t="shared" si="11"/>
        <v>#DIV/0!</v>
      </c>
    </row>
    <row r="71" spans="1:14" x14ac:dyDescent="0.2">
      <c r="A71" s="37"/>
      <c r="B71" s="38"/>
      <c r="C71" s="38"/>
      <c r="D71" s="13"/>
      <c r="E71" s="44">
        <f t="shared" si="6"/>
        <v>0</v>
      </c>
      <c r="F71" s="57">
        <v>0.73</v>
      </c>
      <c r="G71" s="15"/>
      <c r="H71" s="16"/>
      <c r="I71" s="9">
        <f t="shared" si="7"/>
        <v>7.2309999999999999</v>
      </c>
      <c r="J71" s="9" t="e">
        <f t="shared" si="8"/>
        <v>#DIV/0!</v>
      </c>
      <c r="K71" s="44" t="s">
        <v>0</v>
      </c>
      <c r="L71" s="55" t="e">
        <f t="shared" si="9"/>
        <v>#DIV/0!</v>
      </c>
      <c r="M71" s="62" t="e">
        <f t="shared" si="10"/>
        <v>#DIV/0!</v>
      </c>
      <c r="N71" s="62" t="e">
        <f t="shared" si="11"/>
        <v>#DIV/0!</v>
      </c>
    </row>
    <row r="72" spans="1:14" x14ac:dyDescent="0.2">
      <c r="A72" s="37"/>
      <c r="B72" s="38"/>
      <c r="C72" s="38"/>
      <c r="D72" s="13"/>
      <c r="E72" s="44">
        <f t="shared" si="6"/>
        <v>0</v>
      </c>
      <c r="F72" s="57">
        <v>0.73</v>
      </c>
      <c r="G72" s="15"/>
      <c r="H72" s="16"/>
      <c r="I72" s="9">
        <f t="shared" si="7"/>
        <v>7.2309999999999999</v>
      </c>
      <c r="J72" s="9" t="e">
        <f t="shared" si="8"/>
        <v>#DIV/0!</v>
      </c>
      <c r="K72" s="44" t="s">
        <v>0</v>
      </c>
      <c r="L72" s="55" t="e">
        <f t="shared" si="9"/>
        <v>#DIV/0!</v>
      </c>
      <c r="M72" s="62" t="e">
        <f t="shared" si="10"/>
        <v>#DIV/0!</v>
      </c>
      <c r="N72" s="62" t="e">
        <f t="shared" si="11"/>
        <v>#DIV/0!</v>
      </c>
    </row>
    <row r="73" spans="1:14" x14ac:dyDescent="0.2">
      <c r="A73" s="37"/>
      <c r="B73" s="38"/>
      <c r="C73" s="38"/>
      <c r="D73" s="13"/>
      <c r="E73" s="44">
        <f t="shared" si="6"/>
        <v>0</v>
      </c>
      <c r="F73" s="57">
        <v>0.73</v>
      </c>
      <c r="G73" s="15"/>
      <c r="H73" s="16"/>
      <c r="I73" s="9">
        <f t="shared" si="7"/>
        <v>7.2309999999999999</v>
      </c>
      <c r="J73" s="9" t="e">
        <f t="shared" si="8"/>
        <v>#DIV/0!</v>
      </c>
      <c r="K73" s="44" t="s">
        <v>0</v>
      </c>
      <c r="L73" s="55" t="e">
        <f t="shared" si="9"/>
        <v>#DIV/0!</v>
      </c>
      <c r="M73" s="62" t="e">
        <f t="shared" si="10"/>
        <v>#DIV/0!</v>
      </c>
      <c r="N73" s="62" t="e">
        <f t="shared" si="11"/>
        <v>#DIV/0!</v>
      </c>
    </row>
    <row r="74" spans="1:14" x14ac:dyDescent="0.2">
      <c r="A74" s="37"/>
      <c r="B74" s="38"/>
      <c r="C74" s="38"/>
      <c r="D74" s="13"/>
      <c r="E74" s="44">
        <f t="shared" ref="E74:E107" si="12">D74*0.73</f>
        <v>0</v>
      </c>
      <c r="F74" s="57">
        <v>0.73</v>
      </c>
      <c r="G74" s="15"/>
      <c r="H74" s="16"/>
      <c r="I74" s="9">
        <f t="shared" ref="I74:I107" si="13">(7.231+(0.437*E74)+(3.877*H74)-(18.746*G74))</f>
        <v>7.2309999999999999</v>
      </c>
      <c r="J74" s="9" t="e">
        <f t="shared" ref="J74:J107" si="14">(I74/E74)*100</f>
        <v>#DIV/0!</v>
      </c>
      <c r="K74" s="44" t="s">
        <v>0</v>
      </c>
      <c r="L74" s="55" t="e">
        <f t="shared" ref="L74:L107" si="15">IF(AND(E74&gt;159.99,E74&lt;220.01,G74&gt;0.39,G74&lt;0.81,H74&gt;6.49,H74&lt;10.01,J74&gt;52.49,K74="N"),"Y","N")</f>
        <v>#DIV/0!</v>
      </c>
      <c r="M74" s="62" t="e">
        <f t="shared" ref="M74:M107" si="16">IF(AND(E74&gt;159.99,E74&lt;235.01,G74&gt;0.09,G74&lt;1.21,H74&gt;4.99,H74&lt;14.01,J74&gt;47.99,K74="N",L74="N"),"Y","N")</f>
        <v>#DIV/0!</v>
      </c>
      <c r="N74" s="62" t="e">
        <f t="shared" ref="N74:N107" si="17">IF(AND(E74&gt;159.99,E74&lt;235.01,G74&gt;0.09,G74&lt;1.21,H74&gt;4.99,H74&lt;14.01,J74&gt;46.99,K74="N", L74="N",M74="N"),"Y","N")</f>
        <v>#DIV/0!</v>
      </c>
    </row>
    <row r="75" spans="1:14" x14ac:dyDescent="0.2">
      <c r="A75" s="37"/>
      <c r="B75" s="38"/>
      <c r="C75" s="38"/>
      <c r="D75" s="13"/>
      <c r="E75" s="44">
        <f t="shared" si="12"/>
        <v>0</v>
      </c>
      <c r="F75" s="57">
        <v>0.73</v>
      </c>
      <c r="G75" s="15"/>
      <c r="H75" s="16"/>
      <c r="I75" s="9">
        <f t="shared" si="13"/>
        <v>7.2309999999999999</v>
      </c>
      <c r="J75" s="9" t="e">
        <f t="shared" si="14"/>
        <v>#DIV/0!</v>
      </c>
      <c r="K75" s="44" t="s">
        <v>0</v>
      </c>
      <c r="L75" s="55" t="e">
        <f t="shared" si="15"/>
        <v>#DIV/0!</v>
      </c>
      <c r="M75" s="62" t="e">
        <f t="shared" si="16"/>
        <v>#DIV/0!</v>
      </c>
      <c r="N75" s="62" t="e">
        <f t="shared" si="17"/>
        <v>#DIV/0!</v>
      </c>
    </row>
    <row r="76" spans="1:14" x14ac:dyDescent="0.2">
      <c r="A76" s="37"/>
      <c r="B76" s="38"/>
      <c r="C76" s="38"/>
      <c r="D76" s="13"/>
      <c r="E76" s="44">
        <f t="shared" si="12"/>
        <v>0</v>
      </c>
      <c r="F76" s="57">
        <v>0.73</v>
      </c>
      <c r="G76" s="15"/>
      <c r="H76" s="16"/>
      <c r="I76" s="9">
        <f t="shared" si="13"/>
        <v>7.2309999999999999</v>
      </c>
      <c r="J76" s="9" t="e">
        <f t="shared" si="14"/>
        <v>#DIV/0!</v>
      </c>
      <c r="K76" s="44" t="s">
        <v>0</v>
      </c>
      <c r="L76" s="55" t="e">
        <f t="shared" si="15"/>
        <v>#DIV/0!</v>
      </c>
      <c r="M76" s="62" t="e">
        <f t="shared" si="16"/>
        <v>#DIV/0!</v>
      </c>
      <c r="N76" s="62" t="e">
        <f t="shared" si="17"/>
        <v>#DIV/0!</v>
      </c>
    </row>
    <row r="77" spans="1:14" x14ac:dyDescent="0.2">
      <c r="A77" s="37"/>
      <c r="B77" s="38"/>
      <c r="C77" s="38"/>
      <c r="D77" s="13"/>
      <c r="E77" s="44">
        <f t="shared" si="12"/>
        <v>0</v>
      </c>
      <c r="F77" s="57">
        <v>0.73</v>
      </c>
      <c r="G77" s="15"/>
      <c r="H77" s="16"/>
      <c r="I77" s="9">
        <f t="shared" si="13"/>
        <v>7.2309999999999999</v>
      </c>
      <c r="J77" s="9" t="e">
        <f t="shared" si="14"/>
        <v>#DIV/0!</v>
      </c>
      <c r="K77" s="44" t="s">
        <v>0</v>
      </c>
      <c r="L77" s="55" t="e">
        <f t="shared" si="15"/>
        <v>#DIV/0!</v>
      </c>
      <c r="M77" s="62" t="e">
        <f t="shared" si="16"/>
        <v>#DIV/0!</v>
      </c>
      <c r="N77" s="62" t="e">
        <f t="shared" si="17"/>
        <v>#DIV/0!</v>
      </c>
    </row>
    <row r="78" spans="1:14" x14ac:dyDescent="0.2">
      <c r="A78" s="37"/>
      <c r="B78" s="38"/>
      <c r="C78" s="38"/>
      <c r="D78" s="13"/>
      <c r="E78" s="44">
        <f t="shared" si="12"/>
        <v>0</v>
      </c>
      <c r="F78" s="57">
        <v>0.73</v>
      </c>
      <c r="G78" s="15"/>
      <c r="H78" s="16"/>
      <c r="I78" s="9">
        <f t="shared" si="13"/>
        <v>7.2309999999999999</v>
      </c>
      <c r="J78" s="9" t="e">
        <f t="shared" si="14"/>
        <v>#DIV/0!</v>
      </c>
      <c r="K78" s="44" t="s">
        <v>0</v>
      </c>
      <c r="L78" s="55" t="e">
        <f t="shared" si="15"/>
        <v>#DIV/0!</v>
      </c>
      <c r="M78" s="62" t="e">
        <f t="shared" si="16"/>
        <v>#DIV/0!</v>
      </c>
      <c r="N78" s="62" t="e">
        <f t="shared" si="17"/>
        <v>#DIV/0!</v>
      </c>
    </row>
    <row r="79" spans="1:14" x14ac:dyDescent="0.2">
      <c r="A79" s="37"/>
      <c r="B79" s="38"/>
      <c r="C79" s="38"/>
      <c r="D79" s="13"/>
      <c r="E79" s="44">
        <f t="shared" si="12"/>
        <v>0</v>
      </c>
      <c r="F79" s="57">
        <v>0.73</v>
      </c>
      <c r="G79" s="15"/>
      <c r="H79" s="16"/>
      <c r="I79" s="9">
        <f t="shared" si="13"/>
        <v>7.2309999999999999</v>
      </c>
      <c r="J79" s="9" t="e">
        <f t="shared" si="14"/>
        <v>#DIV/0!</v>
      </c>
      <c r="K79" s="44" t="s">
        <v>0</v>
      </c>
      <c r="L79" s="55" t="e">
        <f t="shared" si="15"/>
        <v>#DIV/0!</v>
      </c>
      <c r="M79" s="62" t="e">
        <f t="shared" si="16"/>
        <v>#DIV/0!</v>
      </c>
      <c r="N79" s="62" t="e">
        <f t="shared" si="17"/>
        <v>#DIV/0!</v>
      </c>
    </row>
    <row r="80" spans="1:14" x14ac:dyDescent="0.2">
      <c r="A80" s="37"/>
      <c r="B80" s="38"/>
      <c r="C80" s="38"/>
      <c r="D80" s="13"/>
      <c r="E80" s="44">
        <f t="shared" si="12"/>
        <v>0</v>
      </c>
      <c r="F80" s="57">
        <v>0.73</v>
      </c>
      <c r="G80" s="15"/>
      <c r="H80" s="16"/>
      <c r="I80" s="9">
        <f t="shared" si="13"/>
        <v>7.2309999999999999</v>
      </c>
      <c r="J80" s="9" t="e">
        <f t="shared" si="14"/>
        <v>#DIV/0!</v>
      </c>
      <c r="K80" s="44" t="s">
        <v>0</v>
      </c>
      <c r="L80" s="55" t="e">
        <f t="shared" si="15"/>
        <v>#DIV/0!</v>
      </c>
      <c r="M80" s="62" t="e">
        <f t="shared" si="16"/>
        <v>#DIV/0!</v>
      </c>
      <c r="N80" s="62" t="e">
        <f t="shared" si="17"/>
        <v>#DIV/0!</v>
      </c>
    </row>
    <row r="81" spans="1:14" x14ac:dyDescent="0.2">
      <c r="A81" s="37"/>
      <c r="B81" s="38"/>
      <c r="C81" s="38"/>
      <c r="D81" s="13"/>
      <c r="E81" s="44">
        <f t="shared" si="12"/>
        <v>0</v>
      </c>
      <c r="F81" s="57">
        <v>0.73</v>
      </c>
      <c r="G81" s="15"/>
      <c r="H81" s="16"/>
      <c r="I81" s="9">
        <f t="shared" si="13"/>
        <v>7.2309999999999999</v>
      </c>
      <c r="J81" s="9" t="e">
        <f t="shared" si="14"/>
        <v>#DIV/0!</v>
      </c>
      <c r="K81" s="44" t="s">
        <v>0</v>
      </c>
      <c r="L81" s="55" t="e">
        <f t="shared" si="15"/>
        <v>#DIV/0!</v>
      </c>
      <c r="M81" s="62" t="e">
        <f t="shared" si="16"/>
        <v>#DIV/0!</v>
      </c>
      <c r="N81" s="62" t="e">
        <f t="shared" si="17"/>
        <v>#DIV/0!</v>
      </c>
    </row>
    <row r="82" spans="1:14" x14ac:dyDescent="0.2">
      <c r="A82" s="37"/>
      <c r="B82" s="38"/>
      <c r="C82" s="38"/>
      <c r="D82" s="13"/>
      <c r="E82" s="44">
        <f t="shared" si="12"/>
        <v>0</v>
      </c>
      <c r="F82" s="57">
        <v>0.73</v>
      </c>
      <c r="G82" s="15"/>
      <c r="H82" s="16"/>
      <c r="I82" s="9">
        <f t="shared" si="13"/>
        <v>7.2309999999999999</v>
      </c>
      <c r="J82" s="9" t="e">
        <f t="shared" si="14"/>
        <v>#DIV/0!</v>
      </c>
      <c r="K82" s="44" t="s">
        <v>0</v>
      </c>
      <c r="L82" s="55" t="e">
        <f t="shared" si="15"/>
        <v>#DIV/0!</v>
      </c>
      <c r="M82" s="62" t="e">
        <f t="shared" si="16"/>
        <v>#DIV/0!</v>
      </c>
      <c r="N82" s="62" t="e">
        <f t="shared" si="17"/>
        <v>#DIV/0!</v>
      </c>
    </row>
    <row r="83" spans="1:14" x14ac:dyDescent="0.2">
      <c r="A83" s="37"/>
      <c r="B83" s="38"/>
      <c r="C83" s="38"/>
      <c r="D83" s="13"/>
      <c r="E83" s="44">
        <f t="shared" si="12"/>
        <v>0</v>
      </c>
      <c r="F83" s="57">
        <v>0.73</v>
      </c>
      <c r="G83" s="15"/>
      <c r="H83" s="16"/>
      <c r="I83" s="9">
        <f t="shared" si="13"/>
        <v>7.2309999999999999</v>
      </c>
      <c r="J83" s="9" t="e">
        <f t="shared" si="14"/>
        <v>#DIV/0!</v>
      </c>
      <c r="K83" s="44" t="s">
        <v>0</v>
      </c>
      <c r="L83" s="55" t="e">
        <f t="shared" si="15"/>
        <v>#DIV/0!</v>
      </c>
      <c r="M83" s="62" t="e">
        <f t="shared" si="16"/>
        <v>#DIV/0!</v>
      </c>
      <c r="N83" s="62" t="e">
        <f t="shared" si="17"/>
        <v>#DIV/0!</v>
      </c>
    </row>
    <row r="84" spans="1:14" x14ac:dyDescent="0.2">
      <c r="A84" s="37"/>
      <c r="B84" s="38"/>
      <c r="C84" s="38"/>
      <c r="D84" s="13"/>
      <c r="E84" s="44">
        <f t="shared" si="12"/>
        <v>0</v>
      </c>
      <c r="F84" s="57">
        <v>0.73</v>
      </c>
      <c r="G84" s="15"/>
      <c r="H84" s="16"/>
      <c r="I84" s="9">
        <f t="shared" si="13"/>
        <v>7.2309999999999999</v>
      </c>
      <c r="J84" s="9" t="e">
        <f t="shared" si="14"/>
        <v>#DIV/0!</v>
      </c>
      <c r="K84" s="44" t="s">
        <v>0</v>
      </c>
      <c r="L84" s="55" t="e">
        <f t="shared" si="15"/>
        <v>#DIV/0!</v>
      </c>
      <c r="M84" s="62" t="e">
        <f t="shared" si="16"/>
        <v>#DIV/0!</v>
      </c>
      <c r="N84" s="62" t="e">
        <f t="shared" si="17"/>
        <v>#DIV/0!</v>
      </c>
    </row>
    <row r="85" spans="1:14" x14ac:dyDescent="0.2">
      <c r="A85" s="37"/>
      <c r="B85" s="38"/>
      <c r="C85" s="38"/>
      <c r="D85" s="13"/>
      <c r="E85" s="44">
        <f t="shared" si="12"/>
        <v>0</v>
      </c>
      <c r="F85" s="57">
        <v>0.73</v>
      </c>
      <c r="G85" s="15"/>
      <c r="H85" s="16"/>
      <c r="I85" s="9">
        <f t="shared" si="13"/>
        <v>7.2309999999999999</v>
      </c>
      <c r="J85" s="9" t="e">
        <f t="shared" si="14"/>
        <v>#DIV/0!</v>
      </c>
      <c r="K85" s="44" t="s">
        <v>0</v>
      </c>
      <c r="L85" s="55" t="e">
        <f t="shared" si="15"/>
        <v>#DIV/0!</v>
      </c>
      <c r="M85" s="62" t="e">
        <f t="shared" si="16"/>
        <v>#DIV/0!</v>
      </c>
      <c r="N85" s="62" t="e">
        <f t="shared" si="17"/>
        <v>#DIV/0!</v>
      </c>
    </row>
    <row r="86" spans="1:14" x14ac:dyDescent="0.2">
      <c r="A86" s="37"/>
      <c r="B86" s="38"/>
      <c r="C86" s="38"/>
      <c r="D86" s="13"/>
      <c r="E86" s="44">
        <f t="shared" si="12"/>
        <v>0</v>
      </c>
      <c r="F86" s="57">
        <v>0.73</v>
      </c>
      <c r="G86" s="15"/>
      <c r="H86" s="16"/>
      <c r="I86" s="9">
        <f t="shared" si="13"/>
        <v>7.2309999999999999</v>
      </c>
      <c r="J86" s="9" t="e">
        <f t="shared" si="14"/>
        <v>#DIV/0!</v>
      </c>
      <c r="K86" s="44" t="s">
        <v>0</v>
      </c>
      <c r="L86" s="55" t="e">
        <f t="shared" si="15"/>
        <v>#DIV/0!</v>
      </c>
      <c r="M86" s="62" t="e">
        <f t="shared" si="16"/>
        <v>#DIV/0!</v>
      </c>
      <c r="N86" s="62" t="e">
        <f t="shared" si="17"/>
        <v>#DIV/0!</v>
      </c>
    </row>
    <row r="87" spans="1:14" x14ac:dyDescent="0.2">
      <c r="A87" s="37"/>
      <c r="B87" s="38"/>
      <c r="C87" s="38"/>
      <c r="D87" s="13"/>
      <c r="E87" s="44">
        <f t="shared" si="12"/>
        <v>0</v>
      </c>
      <c r="F87" s="57">
        <v>0.73</v>
      </c>
      <c r="G87" s="15"/>
      <c r="H87" s="16"/>
      <c r="I87" s="9">
        <f t="shared" si="13"/>
        <v>7.2309999999999999</v>
      </c>
      <c r="J87" s="9" t="e">
        <f t="shared" si="14"/>
        <v>#DIV/0!</v>
      </c>
      <c r="K87" s="44" t="s">
        <v>0</v>
      </c>
      <c r="L87" s="55" t="e">
        <f t="shared" si="15"/>
        <v>#DIV/0!</v>
      </c>
      <c r="M87" s="62" t="e">
        <f t="shared" si="16"/>
        <v>#DIV/0!</v>
      </c>
      <c r="N87" s="62" t="e">
        <f t="shared" si="17"/>
        <v>#DIV/0!</v>
      </c>
    </row>
    <row r="88" spans="1:14" x14ac:dyDescent="0.2">
      <c r="A88" s="37"/>
      <c r="B88" s="38"/>
      <c r="C88" s="38"/>
      <c r="D88" s="13"/>
      <c r="E88" s="44">
        <f t="shared" si="12"/>
        <v>0</v>
      </c>
      <c r="F88" s="57">
        <v>0.73</v>
      </c>
      <c r="G88" s="15"/>
      <c r="H88" s="16"/>
      <c r="I88" s="9">
        <f t="shared" si="13"/>
        <v>7.2309999999999999</v>
      </c>
      <c r="J88" s="9" t="e">
        <f t="shared" si="14"/>
        <v>#DIV/0!</v>
      </c>
      <c r="K88" s="44" t="s">
        <v>0</v>
      </c>
      <c r="L88" s="55" t="e">
        <f t="shared" si="15"/>
        <v>#DIV/0!</v>
      </c>
      <c r="M88" s="62" t="e">
        <f t="shared" si="16"/>
        <v>#DIV/0!</v>
      </c>
      <c r="N88" s="62" t="e">
        <f t="shared" si="17"/>
        <v>#DIV/0!</v>
      </c>
    </row>
    <row r="89" spans="1:14" x14ac:dyDescent="0.2">
      <c r="A89" s="37"/>
      <c r="B89" s="38"/>
      <c r="C89" s="38"/>
      <c r="D89" s="13"/>
      <c r="E89" s="44">
        <f t="shared" si="12"/>
        <v>0</v>
      </c>
      <c r="F89" s="57">
        <v>0.73</v>
      </c>
      <c r="G89" s="15"/>
      <c r="H89" s="16"/>
      <c r="I89" s="9">
        <f t="shared" si="13"/>
        <v>7.2309999999999999</v>
      </c>
      <c r="J89" s="9" t="e">
        <f t="shared" si="14"/>
        <v>#DIV/0!</v>
      </c>
      <c r="K89" s="44" t="s">
        <v>0</v>
      </c>
      <c r="L89" s="55" t="e">
        <f t="shared" si="15"/>
        <v>#DIV/0!</v>
      </c>
      <c r="M89" s="62" t="e">
        <f t="shared" si="16"/>
        <v>#DIV/0!</v>
      </c>
      <c r="N89" s="62" t="e">
        <f t="shared" si="17"/>
        <v>#DIV/0!</v>
      </c>
    </row>
    <row r="90" spans="1:14" x14ac:dyDescent="0.2">
      <c r="A90" s="37"/>
      <c r="B90" s="38"/>
      <c r="C90" s="38"/>
      <c r="D90" s="13"/>
      <c r="E90" s="44">
        <f t="shared" si="12"/>
        <v>0</v>
      </c>
      <c r="F90" s="57">
        <v>0.73</v>
      </c>
      <c r="G90" s="15"/>
      <c r="H90" s="16"/>
      <c r="I90" s="9">
        <f t="shared" si="13"/>
        <v>7.2309999999999999</v>
      </c>
      <c r="J90" s="9" t="e">
        <f t="shared" si="14"/>
        <v>#DIV/0!</v>
      </c>
      <c r="K90" s="44" t="s">
        <v>0</v>
      </c>
      <c r="L90" s="55" t="e">
        <f t="shared" si="15"/>
        <v>#DIV/0!</v>
      </c>
      <c r="M90" s="62" t="e">
        <f t="shared" si="16"/>
        <v>#DIV/0!</v>
      </c>
      <c r="N90" s="62" t="e">
        <f t="shared" si="17"/>
        <v>#DIV/0!</v>
      </c>
    </row>
    <row r="91" spans="1:14" x14ac:dyDescent="0.2">
      <c r="A91" s="37"/>
      <c r="B91" s="38"/>
      <c r="C91" s="38"/>
      <c r="D91" s="13"/>
      <c r="E91" s="44">
        <f t="shared" si="12"/>
        <v>0</v>
      </c>
      <c r="F91" s="57">
        <v>0.73</v>
      </c>
      <c r="G91" s="15"/>
      <c r="H91" s="16"/>
      <c r="I91" s="9">
        <f t="shared" si="13"/>
        <v>7.2309999999999999</v>
      </c>
      <c r="J91" s="9" t="e">
        <f t="shared" si="14"/>
        <v>#DIV/0!</v>
      </c>
      <c r="K91" s="44" t="s">
        <v>0</v>
      </c>
      <c r="L91" s="55" t="e">
        <f t="shared" si="15"/>
        <v>#DIV/0!</v>
      </c>
      <c r="M91" s="62" t="e">
        <f t="shared" si="16"/>
        <v>#DIV/0!</v>
      </c>
      <c r="N91" s="62" t="e">
        <f t="shared" si="17"/>
        <v>#DIV/0!</v>
      </c>
    </row>
    <row r="92" spans="1:14" x14ac:dyDescent="0.2">
      <c r="A92" s="37"/>
      <c r="B92" s="38"/>
      <c r="C92" s="38"/>
      <c r="D92" s="13"/>
      <c r="E92" s="44">
        <f t="shared" si="12"/>
        <v>0</v>
      </c>
      <c r="F92" s="57">
        <v>0.73</v>
      </c>
      <c r="G92" s="15"/>
      <c r="H92" s="16"/>
      <c r="I92" s="9">
        <f t="shared" si="13"/>
        <v>7.2309999999999999</v>
      </c>
      <c r="J92" s="9" t="e">
        <f t="shared" si="14"/>
        <v>#DIV/0!</v>
      </c>
      <c r="K92" s="44" t="s">
        <v>0</v>
      </c>
      <c r="L92" s="55" t="e">
        <f t="shared" si="15"/>
        <v>#DIV/0!</v>
      </c>
      <c r="M92" s="62" t="e">
        <f t="shared" si="16"/>
        <v>#DIV/0!</v>
      </c>
      <c r="N92" s="62" t="e">
        <f t="shared" si="17"/>
        <v>#DIV/0!</v>
      </c>
    </row>
    <row r="93" spans="1:14" x14ac:dyDescent="0.2">
      <c r="A93" s="37"/>
      <c r="B93" s="38"/>
      <c r="C93" s="38"/>
      <c r="D93" s="13"/>
      <c r="E93" s="44">
        <f t="shared" si="12"/>
        <v>0</v>
      </c>
      <c r="F93" s="57">
        <v>0.73</v>
      </c>
      <c r="G93" s="15"/>
      <c r="H93" s="16"/>
      <c r="I93" s="9">
        <f t="shared" si="13"/>
        <v>7.2309999999999999</v>
      </c>
      <c r="J93" s="9" t="e">
        <f t="shared" si="14"/>
        <v>#DIV/0!</v>
      </c>
      <c r="K93" s="44" t="s">
        <v>0</v>
      </c>
      <c r="L93" s="55" t="e">
        <f t="shared" si="15"/>
        <v>#DIV/0!</v>
      </c>
      <c r="M93" s="62" t="e">
        <f t="shared" si="16"/>
        <v>#DIV/0!</v>
      </c>
      <c r="N93" s="62" t="e">
        <f t="shared" si="17"/>
        <v>#DIV/0!</v>
      </c>
    </row>
    <row r="94" spans="1:14" x14ac:dyDescent="0.2">
      <c r="A94" s="37"/>
      <c r="B94" s="38"/>
      <c r="C94" s="38"/>
      <c r="D94" s="13"/>
      <c r="E94" s="44">
        <f t="shared" si="12"/>
        <v>0</v>
      </c>
      <c r="F94" s="57">
        <v>0.73</v>
      </c>
      <c r="G94" s="15"/>
      <c r="H94" s="16"/>
      <c r="I94" s="9">
        <f t="shared" si="13"/>
        <v>7.2309999999999999</v>
      </c>
      <c r="J94" s="9" t="e">
        <f t="shared" si="14"/>
        <v>#DIV/0!</v>
      </c>
      <c r="K94" s="44" t="s">
        <v>0</v>
      </c>
      <c r="L94" s="55" t="e">
        <f t="shared" si="15"/>
        <v>#DIV/0!</v>
      </c>
      <c r="M94" s="62" t="e">
        <f t="shared" si="16"/>
        <v>#DIV/0!</v>
      </c>
      <c r="N94" s="62" t="e">
        <f t="shared" si="17"/>
        <v>#DIV/0!</v>
      </c>
    </row>
    <row r="95" spans="1:14" x14ac:dyDescent="0.2">
      <c r="A95" s="37"/>
      <c r="B95" s="38"/>
      <c r="C95" s="38"/>
      <c r="D95" s="13"/>
      <c r="E95" s="44">
        <f t="shared" si="12"/>
        <v>0</v>
      </c>
      <c r="F95" s="57">
        <v>0.73</v>
      </c>
      <c r="G95" s="15"/>
      <c r="H95" s="16"/>
      <c r="I95" s="9">
        <f t="shared" si="13"/>
        <v>7.2309999999999999</v>
      </c>
      <c r="J95" s="9" t="e">
        <f t="shared" si="14"/>
        <v>#DIV/0!</v>
      </c>
      <c r="K95" s="44" t="s">
        <v>0</v>
      </c>
      <c r="L95" s="55" t="e">
        <f t="shared" si="15"/>
        <v>#DIV/0!</v>
      </c>
      <c r="M95" s="62" t="e">
        <f t="shared" si="16"/>
        <v>#DIV/0!</v>
      </c>
      <c r="N95" s="62" t="e">
        <f t="shared" si="17"/>
        <v>#DIV/0!</v>
      </c>
    </row>
    <row r="96" spans="1:14" x14ac:dyDescent="0.2">
      <c r="A96" s="37"/>
      <c r="B96" s="38"/>
      <c r="C96" s="38"/>
      <c r="D96" s="13"/>
      <c r="E96" s="44">
        <f t="shared" si="12"/>
        <v>0</v>
      </c>
      <c r="F96" s="57">
        <v>0.73</v>
      </c>
      <c r="G96" s="15"/>
      <c r="H96" s="16"/>
      <c r="I96" s="9">
        <f t="shared" si="13"/>
        <v>7.2309999999999999</v>
      </c>
      <c r="J96" s="9" t="e">
        <f t="shared" si="14"/>
        <v>#DIV/0!</v>
      </c>
      <c r="K96" s="44" t="s">
        <v>0</v>
      </c>
      <c r="L96" s="55" t="e">
        <f t="shared" si="15"/>
        <v>#DIV/0!</v>
      </c>
      <c r="M96" s="62" t="e">
        <f t="shared" si="16"/>
        <v>#DIV/0!</v>
      </c>
      <c r="N96" s="62" t="e">
        <f t="shared" si="17"/>
        <v>#DIV/0!</v>
      </c>
    </row>
    <row r="97" spans="1:14" x14ac:dyDescent="0.2">
      <c r="A97" s="37"/>
      <c r="B97" s="38"/>
      <c r="C97" s="38"/>
      <c r="D97" s="13"/>
      <c r="E97" s="44">
        <f t="shared" si="12"/>
        <v>0</v>
      </c>
      <c r="F97" s="57">
        <v>0.73</v>
      </c>
      <c r="G97" s="15"/>
      <c r="H97" s="16"/>
      <c r="I97" s="9">
        <f t="shared" si="13"/>
        <v>7.2309999999999999</v>
      </c>
      <c r="J97" s="9" t="e">
        <f t="shared" si="14"/>
        <v>#DIV/0!</v>
      </c>
      <c r="K97" s="44" t="s">
        <v>0</v>
      </c>
      <c r="L97" s="55" t="e">
        <f t="shared" si="15"/>
        <v>#DIV/0!</v>
      </c>
      <c r="M97" s="62" t="e">
        <f t="shared" si="16"/>
        <v>#DIV/0!</v>
      </c>
      <c r="N97" s="62" t="e">
        <f t="shared" si="17"/>
        <v>#DIV/0!</v>
      </c>
    </row>
    <row r="98" spans="1:14" x14ac:dyDescent="0.2">
      <c r="A98" s="37"/>
      <c r="B98" s="38"/>
      <c r="C98" s="38"/>
      <c r="D98" s="13"/>
      <c r="E98" s="44">
        <f t="shared" si="12"/>
        <v>0</v>
      </c>
      <c r="F98" s="57">
        <v>0.73</v>
      </c>
      <c r="G98" s="15"/>
      <c r="H98" s="16"/>
      <c r="I98" s="9">
        <f t="shared" si="13"/>
        <v>7.2309999999999999</v>
      </c>
      <c r="J98" s="9" t="e">
        <f t="shared" si="14"/>
        <v>#DIV/0!</v>
      </c>
      <c r="K98" s="44" t="s">
        <v>0</v>
      </c>
      <c r="L98" s="55" t="e">
        <f t="shared" si="15"/>
        <v>#DIV/0!</v>
      </c>
      <c r="M98" s="62" t="e">
        <f t="shared" si="16"/>
        <v>#DIV/0!</v>
      </c>
      <c r="N98" s="62" t="e">
        <f t="shared" si="17"/>
        <v>#DIV/0!</v>
      </c>
    </row>
    <row r="99" spans="1:14" x14ac:dyDescent="0.2">
      <c r="A99" s="37"/>
      <c r="B99" s="38"/>
      <c r="C99" s="38"/>
      <c r="D99" s="13"/>
      <c r="E99" s="44">
        <f t="shared" si="12"/>
        <v>0</v>
      </c>
      <c r="F99" s="57">
        <v>0.73</v>
      </c>
      <c r="G99" s="15"/>
      <c r="H99" s="16"/>
      <c r="I99" s="9">
        <f t="shared" si="13"/>
        <v>7.2309999999999999</v>
      </c>
      <c r="J99" s="9" t="e">
        <f t="shared" si="14"/>
        <v>#DIV/0!</v>
      </c>
      <c r="K99" s="44" t="s">
        <v>0</v>
      </c>
      <c r="L99" s="55" t="e">
        <f t="shared" si="15"/>
        <v>#DIV/0!</v>
      </c>
      <c r="M99" s="62" t="e">
        <f t="shared" si="16"/>
        <v>#DIV/0!</v>
      </c>
      <c r="N99" s="62" t="e">
        <f t="shared" si="17"/>
        <v>#DIV/0!</v>
      </c>
    </row>
    <row r="100" spans="1:14" x14ac:dyDescent="0.2">
      <c r="A100" s="37"/>
      <c r="B100" s="38"/>
      <c r="C100" s="38"/>
      <c r="D100" s="13"/>
      <c r="E100" s="44">
        <f t="shared" si="12"/>
        <v>0</v>
      </c>
      <c r="F100" s="57">
        <v>0.73</v>
      </c>
      <c r="G100" s="15"/>
      <c r="H100" s="16"/>
      <c r="I100" s="9">
        <f t="shared" si="13"/>
        <v>7.2309999999999999</v>
      </c>
      <c r="J100" s="9" t="e">
        <f t="shared" si="14"/>
        <v>#DIV/0!</v>
      </c>
      <c r="K100" s="44" t="s">
        <v>0</v>
      </c>
      <c r="L100" s="55" t="e">
        <f t="shared" si="15"/>
        <v>#DIV/0!</v>
      </c>
      <c r="M100" s="62" t="e">
        <f t="shared" si="16"/>
        <v>#DIV/0!</v>
      </c>
      <c r="N100" s="62" t="e">
        <f t="shared" si="17"/>
        <v>#DIV/0!</v>
      </c>
    </row>
    <row r="101" spans="1:14" x14ac:dyDescent="0.2">
      <c r="A101" s="37"/>
      <c r="B101" s="38"/>
      <c r="C101" s="38"/>
      <c r="D101" s="13"/>
      <c r="E101" s="44">
        <f t="shared" si="12"/>
        <v>0</v>
      </c>
      <c r="F101" s="57">
        <v>0.73</v>
      </c>
      <c r="G101" s="15"/>
      <c r="H101" s="16"/>
      <c r="I101" s="9">
        <f t="shared" si="13"/>
        <v>7.2309999999999999</v>
      </c>
      <c r="J101" s="9" t="e">
        <f t="shared" si="14"/>
        <v>#DIV/0!</v>
      </c>
      <c r="K101" s="44" t="s">
        <v>0</v>
      </c>
      <c r="L101" s="55" t="e">
        <f t="shared" si="15"/>
        <v>#DIV/0!</v>
      </c>
      <c r="M101" s="62" t="e">
        <f t="shared" si="16"/>
        <v>#DIV/0!</v>
      </c>
      <c r="N101" s="62" t="e">
        <f t="shared" si="17"/>
        <v>#DIV/0!</v>
      </c>
    </row>
    <row r="102" spans="1:14" x14ac:dyDescent="0.2">
      <c r="A102" s="37"/>
      <c r="B102" s="38"/>
      <c r="C102" s="38"/>
      <c r="D102" s="13"/>
      <c r="E102" s="44">
        <f t="shared" si="12"/>
        <v>0</v>
      </c>
      <c r="F102" s="57">
        <v>0.73</v>
      </c>
      <c r="G102" s="15"/>
      <c r="H102" s="16"/>
      <c r="I102" s="9">
        <f t="shared" si="13"/>
        <v>7.2309999999999999</v>
      </c>
      <c r="J102" s="9" t="e">
        <f t="shared" si="14"/>
        <v>#DIV/0!</v>
      </c>
      <c r="K102" s="44" t="s">
        <v>0</v>
      </c>
      <c r="L102" s="55" t="e">
        <f t="shared" si="15"/>
        <v>#DIV/0!</v>
      </c>
      <c r="M102" s="62" t="e">
        <f t="shared" si="16"/>
        <v>#DIV/0!</v>
      </c>
      <c r="N102" s="62" t="e">
        <f t="shared" si="17"/>
        <v>#DIV/0!</v>
      </c>
    </row>
    <row r="103" spans="1:14" x14ac:dyDescent="0.2">
      <c r="A103" s="37"/>
      <c r="B103" s="38"/>
      <c r="C103" s="38"/>
      <c r="D103" s="13"/>
      <c r="E103" s="44">
        <f t="shared" si="12"/>
        <v>0</v>
      </c>
      <c r="F103" s="57">
        <v>0.73</v>
      </c>
      <c r="G103" s="15"/>
      <c r="H103" s="16"/>
      <c r="I103" s="9">
        <f t="shared" si="13"/>
        <v>7.2309999999999999</v>
      </c>
      <c r="J103" s="9" t="e">
        <f t="shared" si="14"/>
        <v>#DIV/0!</v>
      </c>
      <c r="K103" s="44" t="s">
        <v>0</v>
      </c>
      <c r="L103" s="55" t="e">
        <f t="shared" si="15"/>
        <v>#DIV/0!</v>
      </c>
      <c r="M103" s="62" t="e">
        <f t="shared" si="16"/>
        <v>#DIV/0!</v>
      </c>
      <c r="N103" s="62" t="e">
        <f t="shared" si="17"/>
        <v>#DIV/0!</v>
      </c>
    </row>
    <row r="104" spans="1:14" x14ac:dyDescent="0.2">
      <c r="A104" s="37"/>
      <c r="B104" s="38"/>
      <c r="C104" s="38"/>
      <c r="D104" s="13"/>
      <c r="E104" s="44">
        <f t="shared" si="12"/>
        <v>0</v>
      </c>
      <c r="F104" s="57">
        <v>0.73</v>
      </c>
      <c r="G104" s="15"/>
      <c r="H104" s="16"/>
      <c r="I104" s="9">
        <f t="shared" si="13"/>
        <v>7.2309999999999999</v>
      </c>
      <c r="J104" s="9" t="e">
        <f t="shared" si="14"/>
        <v>#DIV/0!</v>
      </c>
      <c r="K104" s="44" t="s">
        <v>0</v>
      </c>
      <c r="L104" s="55" t="e">
        <f t="shared" si="15"/>
        <v>#DIV/0!</v>
      </c>
      <c r="M104" s="62" t="e">
        <f t="shared" si="16"/>
        <v>#DIV/0!</v>
      </c>
      <c r="N104" s="62" t="e">
        <f t="shared" si="17"/>
        <v>#DIV/0!</v>
      </c>
    </row>
    <row r="105" spans="1:14" x14ac:dyDescent="0.2">
      <c r="A105" s="37"/>
      <c r="B105" s="38"/>
      <c r="C105" s="38"/>
      <c r="D105" s="13"/>
      <c r="E105" s="44">
        <f t="shared" si="12"/>
        <v>0</v>
      </c>
      <c r="F105" s="57">
        <v>0.73</v>
      </c>
      <c r="G105" s="15"/>
      <c r="H105" s="16"/>
      <c r="I105" s="9">
        <f t="shared" si="13"/>
        <v>7.2309999999999999</v>
      </c>
      <c r="J105" s="9" t="e">
        <f t="shared" si="14"/>
        <v>#DIV/0!</v>
      </c>
      <c r="K105" s="44" t="s">
        <v>0</v>
      </c>
      <c r="L105" s="55" t="e">
        <f t="shared" si="15"/>
        <v>#DIV/0!</v>
      </c>
      <c r="M105" s="62" t="e">
        <f t="shared" si="16"/>
        <v>#DIV/0!</v>
      </c>
      <c r="N105" s="62" t="e">
        <f t="shared" si="17"/>
        <v>#DIV/0!</v>
      </c>
    </row>
    <row r="106" spans="1:14" x14ac:dyDescent="0.2">
      <c r="A106" s="37"/>
      <c r="B106" s="38"/>
      <c r="C106" s="38"/>
      <c r="D106" s="13"/>
      <c r="E106" s="44">
        <f t="shared" si="12"/>
        <v>0</v>
      </c>
      <c r="F106" s="57">
        <v>0.73</v>
      </c>
      <c r="G106" s="15"/>
      <c r="H106" s="16"/>
      <c r="I106" s="9">
        <f t="shared" si="13"/>
        <v>7.2309999999999999</v>
      </c>
      <c r="J106" s="9" t="e">
        <f t="shared" si="14"/>
        <v>#DIV/0!</v>
      </c>
      <c r="K106" s="44" t="s">
        <v>0</v>
      </c>
      <c r="L106" s="55" t="e">
        <f t="shared" si="15"/>
        <v>#DIV/0!</v>
      </c>
      <c r="M106" s="62" t="e">
        <f t="shared" si="16"/>
        <v>#DIV/0!</v>
      </c>
      <c r="N106" s="62" t="e">
        <f t="shared" si="17"/>
        <v>#DIV/0!</v>
      </c>
    </row>
    <row r="107" spans="1:14" x14ac:dyDescent="0.2">
      <c r="A107" s="37"/>
      <c r="B107" s="38"/>
      <c r="C107" s="38"/>
      <c r="D107" s="13"/>
      <c r="E107" s="44">
        <f t="shared" si="12"/>
        <v>0</v>
      </c>
      <c r="F107" s="57">
        <v>0.73</v>
      </c>
      <c r="G107" s="15"/>
      <c r="H107" s="16"/>
      <c r="I107" s="9">
        <f t="shared" si="13"/>
        <v>7.2309999999999999</v>
      </c>
      <c r="J107" s="9" t="e">
        <f t="shared" si="14"/>
        <v>#DIV/0!</v>
      </c>
      <c r="K107" s="44" t="s">
        <v>0</v>
      </c>
      <c r="L107" s="55" t="e">
        <f t="shared" si="15"/>
        <v>#DIV/0!</v>
      </c>
      <c r="M107" s="62" t="e">
        <f t="shared" si="16"/>
        <v>#DIV/0!</v>
      </c>
      <c r="N107" s="62" t="e">
        <f t="shared" si="17"/>
        <v>#DIV/0!</v>
      </c>
    </row>
  </sheetData>
  <sheetProtection insertRows="0" selectLockedCells="1"/>
  <mergeCells count="2">
    <mergeCell ref="A1:B1"/>
    <mergeCell ref="C1:D1"/>
  </mergeCells>
  <conditionalFormatting sqref="G7:G107">
    <cfRule type="cellIs" dxfId="9" priority="7" operator="lessThan">
      <formula>0.399</formula>
    </cfRule>
    <cfRule type="cellIs" dxfId="8" priority="8" operator="greaterThan">
      <formula>0.8</formula>
    </cfRule>
  </conditionalFormatting>
  <conditionalFormatting sqref="H7:H107">
    <cfRule type="cellIs" dxfId="7" priority="4" operator="greaterThan">
      <formula>10</formula>
    </cfRule>
    <cfRule type="cellIs" dxfId="6" priority="5" operator="lessThan">
      <formula>6.5</formula>
    </cfRule>
  </conditionalFormatting>
  <conditionalFormatting sqref="I7:I107">
    <cfRule type="cellIs" dxfId="5" priority="9" operator="lessThan">
      <formula>90</formula>
    </cfRule>
  </conditionalFormatting>
  <conditionalFormatting sqref="J7:J107">
    <cfRule type="cellIs" dxfId="4" priority="6" operator="lessThan">
      <formula>52.5</formula>
    </cfRule>
  </conditionalFormatting>
  <conditionalFormatting sqref="K7:K107">
    <cfRule type="cellIs" dxfId="3" priority="3" operator="equal">
      <formula>"Y"</formula>
    </cfRule>
  </conditionalFormatting>
  <conditionalFormatting sqref="L7:L107">
    <cfRule type="cellIs" dxfId="2" priority="10" operator="equal">
      <formula>"N"</formula>
    </cfRule>
  </conditionalFormatting>
  <conditionalFormatting sqref="M7:M107">
    <cfRule type="cellIs" dxfId="1" priority="2" operator="equal">
      <formula>"N"</formula>
    </cfRule>
  </conditionalFormatting>
  <conditionalFormatting sqref="N7:N107">
    <cfRule type="cellIs" dxfId="0" priority="1" operator="equal">
      <formula>"N"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1C4C76FE834D46A29B40ED31877DB0" ma:contentTypeVersion="18" ma:contentTypeDescription="Create a new document." ma:contentTypeScope="" ma:versionID="fc48aa8d14daa0674c45548b0380f623">
  <xsd:schema xmlns:xsd="http://www.w3.org/2001/XMLSchema" xmlns:xs="http://www.w3.org/2001/XMLSchema" xmlns:p="http://schemas.microsoft.com/office/2006/metadata/properties" xmlns:ns2="cc9fd295-1a3d-4383-9b04-7a7392e91fd2" xmlns:ns3="b5e07875-f62f-4f79-977b-bc0ca07c22ae" targetNamespace="http://schemas.microsoft.com/office/2006/metadata/properties" ma:root="true" ma:fieldsID="56dfb9953fa98dbbad19e8dc54b2cb96" ns2:_="" ns3:_="">
    <xsd:import namespace="cc9fd295-1a3d-4383-9b04-7a7392e91fd2"/>
    <xsd:import namespace="b5e07875-f62f-4f79-977b-bc0ca07c22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fd295-1a3d-4383-9b04-7a7392e91f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e07875-f62f-4f79-977b-bc0ca07c22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8b56687-c5b5-41b7-9a03-730ad0b3b853}" ma:internalName="TaxCatchAll" ma:showField="CatchAllData" ma:web="b5e07875-f62f-4f79-977b-bc0ca07c22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e07875-f62f-4f79-977b-bc0ca07c22ae" xsi:nil="true"/>
    <lcf76f155ced4ddcb4097134ff3c332f xmlns="cc9fd295-1a3d-4383-9b04-7a7392e91fd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C26D0D-DECA-4AD5-B8FC-CC978949FF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fd295-1a3d-4383-9b04-7a7392e91fd2"/>
    <ds:schemaRef ds:uri="b5e07875-f62f-4f79-977b-bc0ca07c22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C100A8-68F0-4620-B82D-27C5872F1BA8}">
  <ds:schemaRefs>
    <ds:schemaRef ds:uri="http://schemas.microsoft.com/office/2006/metadata/properties"/>
    <ds:schemaRef ds:uri="http://schemas.microsoft.com/office/infopath/2007/PartnerControls"/>
    <ds:schemaRef ds:uri="b5e07875-f62f-4f79-977b-bc0ca07c22ae"/>
    <ds:schemaRef ds:uri="cc9fd295-1a3d-4383-9b04-7a7392e91fd2"/>
  </ds:schemaRefs>
</ds:datastoreItem>
</file>

<file path=customXml/itemProps3.xml><?xml version="1.0" encoding="utf-8"?>
<ds:datastoreItem xmlns:ds="http://schemas.openxmlformats.org/officeDocument/2006/customXml" ds:itemID="{122A9AC4-50B2-4E4F-9A66-7550DE1431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Carcass</vt:lpstr>
      <vt:lpstr>Ultrasound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Malisani, Rose</cp:lastModifiedBy>
  <cp:lastPrinted>2017-02-27T20:51:14Z</cp:lastPrinted>
  <dcterms:created xsi:type="dcterms:W3CDTF">2009-08-07T15:23:27Z</dcterms:created>
  <dcterms:modified xsi:type="dcterms:W3CDTF">2025-07-24T15:16:57Z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0x010100941C4C76FE834D46A29B40ED31877DB0</vt:lpwstr>
  </property>
</Properties>
</file>